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firstSheet="13" activeTab="20"/>
  </bookViews>
  <sheets>
    <sheet name="ТА-19у-1 " sheetId="1" r:id="rId1"/>
    <sheet name="ТМ-19у-1" sheetId="2" r:id="rId2"/>
    <sheet name="ТР-19у-1 " sheetId="3" r:id="rId3"/>
    <sheet name="ТП-19у-1 " sheetId="4" r:id="rId4"/>
    <sheet name="ТП-18-1" sheetId="5" r:id="rId5"/>
    <sheet name="ТБ-18-1" sheetId="6" r:id="rId6"/>
    <sheet name="ТР-18-1" sheetId="7" r:id="rId7"/>
    <sheet name="ТМ-18-1" sheetId="8" r:id="rId8"/>
    <sheet name="ТА-18-1" sheetId="9" r:id="rId9"/>
    <sheet name="ТН-18-1" sheetId="10" r:id="rId10"/>
    <sheet name="ТК-18-1" sheetId="11" r:id="rId11"/>
    <sheet name="ТЗ-18-1" sheetId="12" r:id="rId12"/>
    <sheet name="ТП-19-1" sheetId="13" r:id="rId13"/>
    <sheet name="ТР-19-1" sheetId="14" r:id="rId14"/>
    <sheet name="ТБ-19-1 " sheetId="15" r:id="rId15"/>
    <sheet name="ТМ-19-1 " sheetId="16" r:id="rId16"/>
    <sheet name="ТН-19-1" sheetId="17" r:id="rId17"/>
    <sheet name="ТА-19-1" sheetId="18" r:id="rId18"/>
    <sheet name="ТЕ-19-1 " sheetId="19" r:id="rId19"/>
    <sheet name="ТК-19-1" sheetId="20" r:id="rId20"/>
    <sheet name="ТЗ-19-1" sheetId="21" r:id="rId21"/>
  </sheets>
  <definedNames>
    <definedName name="_xlnm.Print_Area" localSheetId="8">'ТА-18-1'!$A$1:$Z$23</definedName>
    <definedName name="_xlnm.Print_Area" localSheetId="17">'ТА-19-1'!$A$1:$Z$22</definedName>
    <definedName name="_xlnm.Print_Area" localSheetId="0">'ТА-19у-1 '!$A$1:$AA$22</definedName>
    <definedName name="_xlnm.Print_Area" localSheetId="5">'ТБ-18-1'!$A$1:$AA$25</definedName>
    <definedName name="_xlnm.Print_Area" localSheetId="14">'ТБ-19-1 '!$A$1:$Z$27</definedName>
    <definedName name="_xlnm.Print_Area" localSheetId="18">'ТЕ-19-1 '!$A$1:$Z$23</definedName>
    <definedName name="_xlnm.Print_Area" localSheetId="11">'ТЗ-18-1'!$A$5:$Z$27</definedName>
    <definedName name="_xlnm.Print_Area" localSheetId="20">'ТЗ-19-1'!$A$1:$Z$24</definedName>
    <definedName name="_xlnm.Print_Area" localSheetId="10">'ТК-18-1'!$A$5:$Z$30</definedName>
    <definedName name="_xlnm.Print_Area" localSheetId="19">'ТК-19-1'!$A$1:$Z$31</definedName>
    <definedName name="_xlnm.Print_Area" localSheetId="7">'ТМ-18-1'!$A$1:$Z$22</definedName>
    <definedName name="_xlnm.Print_Area" localSheetId="15">'ТМ-19-1 '!$A$1:$Z$23</definedName>
    <definedName name="_xlnm.Print_Area" localSheetId="1">'ТМ-19у-1'!$A$1:$Z$28</definedName>
    <definedName name="_xlnm.Print_Area" localSheetId="9">'ТН-18-1'!$A$5:$Z$31</definedName>
    <definedName name="_xlnm.Print_Area" localSheetId="16">'ТН-19-1'!$A$1:$Z$28</definedName>
    <definedName name="_xlnm.Print_Area" localSheetId="4">'ТП-18-1'!$A$5:$Z$32</definedName>
    <definedName name="_xlnm.Print_Area" localSheetId="12">'ТП-19-1'!$A$5:$Z$32</definedName>
    <definedName name="_xlnm.Print_Area" localSheetId="3">'ТП-19у-1 '!$A$5:$Z$34</definedName>
    <definedName name="_xlnm.Print_Area" localSheetId="6">'ТР-18-1'!$A$1:$Z$24</definedName>
    <definedName name="_xlnm.Print_Area" localSheetId="13">'ТР-19-1'!$A$2:$Z$23</definedName>
    <definedName name="_xlnm.Print_Area" localSheetId="2">'ТР-19у-1 '!$A$1:$Z$24</definedName>
  </definedNames>
  <calcPr fullCalcOnLoad="1"/>
</workbook>
</file>

<file path=xl/sharedStrings.xml><?xml version="1.0" encoding="utf-8"?>
<sst xmlns="http://schemas.openxmlformats.org/spreadsheetml/2006/main" count="1223" uniqueCount="277">
  <si>
    <t>№ з/п</t>
  </si>
  <si>
    <t>Академічна група</t>
  </si>
  <si>
    <t>_________________</t>
  </si>
  <si>
    <t>(підпис)</t>
  </si>
  <si>
    <t>Бали, отримані під час семестрового контролю з</t>
  </si>
  <si>
    <t>екзаменів</t>
  </si>
  <si>
    <t>диференційованих заліків                                                   (у т.ч. захист КР(КП), практики)</t>
  </si>
  <si>
    <t>Кількість дисциплін</t>
  </si>
  <si>
    <t>Бали, отримані із заліків</t>
  </si>
  <si>
    <t>До стипендіальної комісії</t>
  </si>
  <si>
    <t>Голова студентської ради факультету</t>
  </si>
  <si>
    <t>Рейтинг успішності (РЗ)</t>
  </si>
  <si>
    <t>Середній бал успішності (РС)</t>
  </si>
  <si>
    <t>Наявність права на соціальну стипендію</t>
  </si>
  <si>
    <t>Прізвище, ім'я, по батькові</t>
  </si>
  <si>
    <t>Політологія</t>
  </si>
  <si>
    <t xml:space="preserve">Конкурсний бал студента </t>
  </si>
  <si>
    <t>Середній бал по залікам</t>
  </si>
  <si>
    <t>макс.кол. 4</t>
  </si>
  <si>
    <t>ПИБ 2</t>
  </si>
  <si>
    <t>ПИБ 3</t>
  </si>
  <si>
    <t>ПИБ 4</t>
  </si>
  <si>
    <t>ПИБ 5</t>
  </si>
  <si>
    <t>ПИБ 6</t>
  </si>
  <si>
    <t>ПИБ 9</t>
  </si>
  <si>
    <t>ПИБ 11</t>
  </si>
  <si>
    <t>ПИБ 13</t>
  </si>
  <si>
    <t>ПИБ 15</t>
  </si>
  <si>
    <t>ПИБ 16</t>
  </si>
  <si>
    <t>ПИБ 17</t>
  </si>
  <si>
    <t>ПИБ 18</t>
  </si>
  <si>
    <t>Рівність граничних середніх балів</t>
  </si>
  <si>
    <t xml:space="preserve">Додатковий бал (РД) </t>
  </si>
  <si>
    <t>Кількість "добре"</t>
  </si>
  <si>
    <t>Ознака наявності стипендії за відсотками</t>
  </si>
  <si>
    <t>Загальна кількість звітностей</t>
  </si>
  <si>
    <t>Кількіст незадовільно або незараховано</t>
  </si>
  <si>
    <t>Кількість добре і відмінно</t>
  </si>
  <si>
    <t>Кількість відмінно</t>
  </si>
  <si>
    <t>50% звітностей (екзаменів та диференційованих заліків</t>
  </si>
  <si>
    <t>Кількість студентів-бюджетників, які навчаються  на спеціальності даного курсу на 01.07.2018 року</t>
  </si>
  <si>
    <t>Реєстр</t>
  </si>
  <si>
    <t>=</t>
  </si>
  <si>
    <t>Стипендія</t>
  </si>
  <si>
    <t xml:space="preserve">студентів ФТФ з рейтингом за результатами </t>
  </si>
  <si>
    <t>ТП-18-1</t>
  </si>
  <si>
    <t>ТБ-18-1</t>
  </si>
  <si>
    <t>Студенти__1___ курсу спеціальності (напряму підготовки) __Галузеве машинобудування__________________________________</t>
  </si>
  <si>
    <t>ТР-18-1</t>
  </si>
  <si>
    <t>ТМ-18-1</t>
  </si>
  <si>
    <t>ТА-18-1</t>
  </si>
  <si>
    <t>ТН-18-1</t>
  </si>
  <si>
    <t>ТК-18-1</t>
  </si>
  <si>
    <t>ТЗ-18-1</t>
  </si>
  <si>
    <t>Адамідес Ігор Дмитрович</t>
  </si>
  <si>
    <t>Вовк Вячеслав Вячеславович</t>
  </si>
  <si>
    <t>Дяченко Андрій Володимирович</t>
  </si>
  <si>
    <t>Кобзар Всеволод Вікторович</t>
  </si>
  <si>
    <t>Лях Владислав Юрійович</t>
  </si>
  <si>
    <t>Мінаков Олексій Сергійович</t>
  </si>
  <si>
    <t>Носань Єгор Дмитрович</t>
  </si>
  <si>
    <t>Погрібний Дмитро Володимирович</t>
  </si>
  <si>
    <t>Семенов Ярослав Васильович</t>
  </si>
  <si>
    <t>Харченко Анастасія Дмитрівна</t>
  </si>
  <si>
    <t>Шепет Юрій Іванович</t>
  </si>
  <si>
    <t xml:space="preserve">Афанасієв Артем Сергійович                         </t>
  </si>
  <si>
    <t>Кузьменко Олег Романович</t>
  </si>
  <si>
    <t>Сесь Богдан Вадимович</t>
  </si>
  <si>
    <t>Тельчаров Ілля Ігорович</t>
  </si>
  <si>
    <t>Зайцев Даниил Олександрович</t>
  </si>
  <si>
    <t>Капітонов Сергій Дмитрович</t>
  </si>
  <si>
    <t>Михальов Денис Вікторович</t>
  </si>
  <si>
    <t>Бабайцев Віталій Андрійович</t>
  </si>
  <si>
    <t>Істратов Данііл Сергійович</t>
  </si>
  <si>
    <t>Короп Олександр Сергійович</t>
  </si>
  <si>
    <t xml:space="preserve">Нестеренко Владислав Володимирович                      </t>
  </si>
  <si>
    <t>Паршенніков Сергій Андрійович</t>
  </si>
  <si>
    <t>Пенькова Катерина Олександрівна</t>
  </si>
  <si>
    <t>Петля Денис Олександрович</t>
  </si>
  <si>
    <t>Садикін Максим Владиславович</t>
  </si>
  <si>
    <t>Шевченко Богдан Олександрович</t>
  </si>
  <si>
    <t>Шмалько Роман Олександрович</t>
  </si>
  <si>
    <t>Гурова Анна Василівна</t>
  </si>
  <si>
    <t>Курносова Світлана Вікторівна</t>
  </si>
  <si>
    <t>Незнайко Софія Геннадіївна</t>
  </si>
  <si>
    <t xml:space="preserve">Абрамов Ярослав Романович                                  </t>
  </si>
  <si>
    <t xml:space="preserve">Борисенко Дмитро Сергійович                               </t>
  </si>
  <si>
    <t>Василевська Олександра Олександрівна</t>
  </si>
  <si>
    <t>Кучеров Артем Юрійович</t>
  </si>
  <si>
    <t>Летюк Артем Дмитрович</t>
  </si>
  <si>
    <t>Новік Дмитро Анатолійович</t>
  </si>
  <si>
    <t>Хіміч Ілля Васильович</t>
  </si>
  <si>
    <t>Холод Дмитро Віталійович</t>
  </si>
  <si>
    <t>Васильківський Валерій Максимович</t>
  </si>
  <si>
    <t>Кулик Роман Миколайович</t>
  </si>
  <si>
    <t>Міщенко Кирило Сергійович</t>
  </si>
  <si>
    <t>Пильгун Владислава Олександрівна</t>
  </si>
  <si>
    <t>Теплов Ігор Миколайович</t>
  </si>
  <si>
    <t>Щербина Микита Ігорович</t>
  </si>
  <si>
    <t>сирота</t>
  </si>
  <si>
    <t>інвалід</t>
  </si>
  <si>
    <t>Студенти___1__ курсу спеціальності (напряму підготовки) ____Авіоніка________________________________</t>
  </si>
  <si>
    <t>Несевря Ярослав Олександрович</t>
  </si>
  <si>
    <t>Ковальов Богдан Віталійович</t>
  </si>
  <si>
    <t>Математичний аналіз</t>
  </si>
  <si>
    <t>Матеріалознавство та ТКМ</t>
  </si>
  <si>
    <t>Українська мова за проф. спрямуванням</t>
  </si>
  <si>
    <t>Історія та культура України</t>
  </si>
  <si>
    <t>Вища математика</t>
  </si>
  <si>
    <t>Програмування в інженерних розрахунках</t>
  </si>
  <si>
    <t>Теоретичні основи електротехніки</t>
  </si>
  <si>
    <t>Електроніка і основи схемотехніки</t>
  </si>
  <si>
    <t>Основи теорії польоту</t>
  </si>
  <si>
    <t xml:space="preserve">Електроніка і основи схемотехніки </t>
  </si>
  <si>
    <t>Фізика</t>
  </si>
  <si>
    <t>Опір матеріалів</t>
  </si>
  <si>
    <t>Термодинаміка та теплообмін систем літальних апаратів</t>
  </si>
  <si>
    <t>Теорія механізмів і машин</t>
  </si>
  <si>
    <t>Вибрані розділи трудового права</t>
  </si>
  <si>
    <t>Основи схемотехніки цифрових пристроїв</t>
  </si>
  <si>
    <t>Фізичні основи кібербезпеки</t>
  </si>
  <si>
    <t>Філософія</t>
  </si>
  <si>
    <t>Фізика.Механіка рідини й газу. Молекулярна фізика</t>
  </si>
  <si>
    <t xml:space="preserve">САПР ракетних двигунів та енергетичних </t>
  </si>
  <si>
    <t xml:space="preserve">семестрового контролю в 3 семестрі 2019- 2020 навчального року, які мають право на призначення академічних стипендій </t>
  </si>
  <si>
    <t>Студенти__2___ курсу спеціальності (напряму підготовки) Авіаційна та ракетно- космічна техніка__________________________________</t>
  </si>
  <si>
    <t>Основи ракетно - космічної техніки</t>
  </si>
  <si>
    <t xml:space="preserve">семестрового контролю в _3_ семестрі 2019- 2020 навчального року, які мають право на призначення академічних стипендій </t>
  </si>
  <si>
    <t>Студенти__2___ курсу спеціальності (напряму підготовки) __Галузеве машинобудування__________________________________</t>
  </si>
  <si>
    <t>Теоретична механіка</t>
  </si>
  <si>
    <t>Теоретичні основи теплотехніки</t>
  </si>
  <si>
    <t>Основи наукових досліджень та організація експеременту</t>
  </si>
  <si>
    <t>Студенти___2__ курсу спеціальності (напряму підготовки) _Прикладна механіка___________________________________</t>
  </si>
  <si>
    <t>Взаємозамінність, стандартизація та технічні вимірювання</t>
  </si>
  <si>
    <t>Електротехніка, електроніка та мікропроцесорна техніка</t>
  </si>
  <si>
    <t>Хімія</t>
  </si>
  <si>
    <t>Твердотільне комп'ютерне моделювання в САПР</t>
  </si>
  <si>
    <t>Студенти__2__ курсу спеціальності (напряму підготовки) _Матеріалознавство___________________________________</t>
  </si>
  <si>
    <t>Металознавство</t>
  </si>
  <si>
    <t>Основи квантової механіки і статистики</t>
  </si>
  <si>
    <t>Основи теорія польоту</t>
  </si>
  <si>
    <t>Основи моделювання систем автоматичного керування</t>
  </si>
  <si>
    <t>Студенти___2__ курсу спеціальності (напряму підготовки) ____Авіоніка________________________________</t>
  </si>
  <si>
    <t>Студенти_2____ курсу спеціальності (напряму підготовки) Електроенергетика, електротехніка та електромеханіка____________________________________</t>
  </si>
  <si>
    <t>Нетрадиційні способи та засоби видобутку енергії</t>
  </si>
  <si>
    <t xml:space="preserve">семестрового контролю в 3  семестрі 2019- 2020 навчального року, які мають право на призначення академічних стипендій </t>
  </si>
  <si>
    <t>Студенти___2__ курсу спеціальності (напряму підготовки) __Автоматизація та комп'ютерно - інтегровані технології__________________________________</t>
  </si>
  <si>
    <t>Сучасні інформаційні технології прийняття рішень</t>
  </si>
  <si>
    <t>Фізичні основи автоматизованних систем управління та контролю</t>
  </si>
  <si>
    <t>Студенти___2__ курсу спеціальності (напряму підготовки) __Кібербезпека__________________________________</t>
  </si>
  <si>
    <t>ТП-19у-1</t>
  </si>
  <si>
    <t xml:space="preserve">семестрового контролю в 1 семестрі 2019- 2020 навчального року, які мають право на призначення академічних стипендій </t>
  </si>
  <si>
    <t>Студенти__1__ курсу спеціальності (напряму підготовки) Авіаційна та ракетно- космічна техніка__________________________________</t>
  </si>
  <si>
    <t xml:space="preserve">Бондарев Микита Русланович                                            </t>
  </si>
  <si>
    <t xml:space="preserve">Гостєва Вікторія Сергіївна                                               </t>
  </si>
  <si>
    <t xml:space="preserve">Калашнік Єгор Вадимович                                                </t>
  </si>
  <si>
    <t xml:space="preserve">Капштик Наталія В’ячеславівна                                             </t>
  </si>
  <si>
    <t xml:space="preserve">Козельський  Денис Русланович                                       </t>
  </si>
  <si>
    <t xml:space="preserve">Науменко Віталій Андрійович                                              </t>
  </si>
  <si>
    <t xml:space="preserve">Ніколаєв Владислав Олегович                                                </t>
  </si>
  <si>
    <t xml:space="preserve">Панченко Артем Дмитрович                                                </t>
  </si>
  <si>
    <t xml:space="preserve">Порхун Марина Вікторівна                                                 </t>
  </si>
  <si>
    <t xml:space="preserve">Тітов Даніїл Андрійович                                                        </t>
  </si>
  <si>
    <t xml:space="preserve">Федотов Максим Михайлович                                               </t>
  </si>
  <si>
    <t xml:space="preserve">Чернявський Віталій Олександрович                                    </t>
  </si>
  <si>
    <t>Аналітична геометрія</t>
  </si>
  <si>
    <t>Фізика. Механіка рідини і газу. Молекулярна фізика.</t>
  </si>
  <si>
    <t>Прграмування технологічних процесів</t>
  </si>
  <si>
    <t>Системи Технологічноорієнтовочного проектування виробів</t>
  </si>
  <si>
    <t xml:space="preserve">Лозовський Василь Вікторович                                              </t>
  </si>
  <si>
    <t xml:space="preserve">Плотніков Сергій Сергійович                                                 </t>
  </si>
  <si>
    <t xml:space="preserve">Силюк Олександр Ігорович                                                    </t>
  </si>
  <si>
    <t>Студенти__1__ курсу спеціальності (напряму підготовки) _Прикладна механіка___________________________________</t>
  </si>
  <si>
    <t>Деталі машин</t>
  </si>
  <si>
    <t>програмування в інженрних розрахунках</t>
  </si>
  <si>
    <t>Гідравліка, гідро - та пневмоприводи</t>
  </si>
  <si>
    <t>Основи розрахунку гідро - та пневмосистем</t>
  </si>
  <si>
    <t>Математичне моделювання руху виробничих роботів</t>
  </si>
  <si>
    <t>Математичні основи роботомеханічних сиситем</t>
  </si>
  <si>
    <t>Студенти__1__ курсу спеціальності (напряму підготовки) _Матеріалознавство___________________________________</t>
  </si>
  <si>
    <t>ТМ-19у-1</t>
  </si>
  <si>
    <t xml:space="preserve">Гоцуля Анатолій Олександрович                                           </t>
  </si>
  <si>
    <t xml:space="preserve">Довгаль Юрій Миколайович                                                  </t>
  </si>
  <si>
    <t xml:space="preserve">Зозуля Іван Олексійович                                                         </t>
  </si>
  <si>
    <t xml:space="preserve">Коваленко Ігор Сергійович                                                    </t>
  </si>
  <si>
    <t xml:space="preserve">Комаров Микита Олександрович                                          </t>
  </si>
  <si>
    <t xml:space="preserve">Ситенко Дмитро Олександрович                                            </t>
  </si>
  <si>
    <t xml:space="preserve">Тесля Артем Русланович                                                         </t>
  </si>
  <si>
    <t xml:space="preserve">Вища математика </t>
  </si>
  <si>
    <t>Прграмування технологічних процессів</t>
  </si>
  <si>
    <t xml:space="preserve">семестрового контролю в _1_ семестрі 2019- 2020 навчального року, які мають право на призначення академічних стипендій </t>
  </si>
  <si>
    <t xml:space="preserve">Калашник Гліб Миколайович                                         </t>
  </si>
  <si>
    <t>ТА-19у-1</t>
  </si>
  <si>
    <t>Іноземна мова</t>
  </si>
  <si>
    <t>Інженерна та комп'ютерна графіка</t>
  </si>
  <si>
    <t>Основи моделювання сиситем автоматизованного керування</t>
  </si>
  <si>
    <t>ТП-19-1</t>
  </si>
  <si>
    <t xml:space="preserve">Голобородько Вікторія Вадимівна                                            </t>
  </si>
  <si>
    <t xml:space="preserve">Димитров Ілля Олександрович                                               </t>
  </si>
  <si>
    <t xml:space="preserve">Євдокімов Олександр Олександрович                                  </t>
  </si>
  <si>
    <t xml:space="preserve">Кудаєв Євген Владиславович                                               </t>
  </si>
  <si>
    <t xml:space="preserve">Михайлюк Іван Ярославович                                                 </t>
  </si>
  <si>
    <t xml:space="preserve">Садовничий Герман Феліксович                                           </t>
  </si>
  <si>
    <t xml:space="preserve">Стукалов Вадим Сергійович                                                      </t>
  </si>
  <si>
    <t xml:space="preserve">Ткачов Максим Олександрович                                              </t>
  </si>
  <si>
    <t xml:space="preserve">Тунік Єгор Миколайович                                                      </t>
  </si>
  <si>
    <t xml:space="preserve">Явкун Катерина Олексіівна                                                        </t>
  </si>
  <si>
    <t>Студенти__1___ курсу спеціальності (напряму підготовки) Авіаційна та ракетно - космічна техніка____________________________________</t>
  </si>
  <si>
    <t>ато</t>
  </si>
  <si>
    <t>Нарисна геометрія</t>
  </si>
  <si>
    <t>Основи програмування в інженерній галузі</t>
  </si>
  <si>
    <t>Студенти__1___ курсу спеціальності (напряму підготовки) _Прикладна механіка___________________________________</t>
  </si>
  <si>
    <t>ТР-19-1</t>
  </si>
  <si>
    <t xml:space="preserve">Мачковський Євгеній Олександрович                                      </t>
  </si>
  <si>
    <t xml:space="preserve">Чернишов Богдан Дементійович                                                </t>
  </si>
  <si>
    <t>Лінійна алгебра та аналітична геометрія</t>
  </si>
  <si>
    <t>Фізика.Частина 1 Механіка</t>
  </si>
  <si>
    <t>Інженерна та комп. графіка</t>
  </si>
  <si>
    <t>ТБ-19-1</t>
  </si>
  <si>
    <t xml:space="preserve">Баглай Георгій Денисович                                                    </t>
  </si>
  <si>
    <t xml:space="preserve">Бичко Вячеслав Артемович                                                     </t>
  </si>
  <si>
    <t xml:space="preserve">Герасимов Дмитро Сергійович                                                </t>
  </si>
  <si>
    <t xml:space="preserve">Заплюсвічка Василь Романович                                              </t>
  </si>
  <si>
    <t xml:space="preserve">Палієнко Сергій Васильович                                                     </t>
  </si>
  <si>
    <t xml:space="preserve">Тіщенко Дмитро Олександрович                                                </t>
  </si>
  <si>
    <t>Вступ до спеціальності</t>
  </si>
  <si>
    <t>ТМ-19-1</t>
  </si>
  <si>
    <t xml:space="preserve">семестрового контролю в 1__ семестрі 2019- 2020 навчального року, які мають право на призначення академічних стипендій </t>
  </si>
  <si>
    <t xml:space="preserve">Дідик Дмитро Юрійович                                                         </t>
  </si>
  <si>
    <t xml:space="preserve">Нор Максим Романович                                                          </t>
  </si>
  <si>
    <t>ТН-19-1</t>
  </si>
  <si>
    <t>Студенти__1___ курсу спеціальності (напряму підготовки) _Електроенергетика, електроиехніка та електромеханіка___________________________________</t>
  </si>
  <si>
    <t xml:space="preserve">Бенедисюк Антон Олександрович                                         </t>
  </si>
  <si>
    <t xml:space="preserve">Журавель Данило Олександрович                                        </t>
  </si>
  <si>
    <t xml:space="preserve">Іванова Катерина Олексіївна                                                  </t>
  </si>
  <si>
    <t xml:space="preserve">Кудрявеньков Артем Віталійович                                           </t>
  </si>
  <si>
    <t xml:space="preserve">Погорєлов Андрій Віталійович                                            </t>
  </si>
  <si>
    <t xml:space="preserve">Руденко Олексій Павлович                                                    </t>
  </si>
  <si>
    <t xml:space="preserve">Таран Ярослав Максимович                                                    </t>
  </si>
  <si>
    <t>Автоматизація проектування енергоустановок</t>
  </si>
  <si>
    <t>Історія та культура Україна</t>
  </si>
  <si>
    <t>Студенти__1__ курсу спеціальності (напряму підготовки) ____Авіоніка________________________________</t>
  </si>
  <si>
    <t>ТА-19-1</t>
  </si>
  <si>
    <r>
      <t xml:space="preserve">Акіншев Олександр Романович                                                  </t>
    </r>
    <r>
      <rPr>
        <sz val="11"/>
        <rFont val="Times New Roman"/>
        <family val="1"/>
      </rPr>
      <t xml:space="preserve">                                               </t>
    </r>
  </si>
  <si>
    <t>Студенти__1__ курсу спеціальності (напряму підготовки) Телекомунікації та радіотехніка_____________________</t>
  </si>
  <si>
    <t>ТЕ-19-1</t>
  </si>
  <si>
    <t xml:space="preserve">Афанасьєва Кароліна Сергіївна                                                 </t>
  </si>
  <si>
    <t xml:space="preserve">Трухіна Олександра Ігорівна                                                       </t>
  </si>
  <si>
    <t>Загальна фізика</t>
  </si>
  <si>
    <t>Алгоритмізація, структури данних та програмування</t>
  </si>
  <si>
    <t>Основи теорії кіл</t>
  </si>
  <si>
    <t>ТК-19-1</t>
  </si>
  <si>
    <t>Студенти_1___ курсу спеціальності (напряму підготовки) _Автоматизація та комп'ютерно - інтегрованні технології___________________________________</t>
  </si>
  <si>
    <t xml:space="preserve">Агеєв Олександр Олександрович                                             </t>
  </si>
  <si>
    <t xml:space="preserve">Долгополов Нікіта Валерійович                                            </t>
  </si>
  <si>
    <t xml:space="preserve">Кравченко Діана Сергіївна                                                      </t>
  </si>
  <si>
    <t xml:space="preserve">Левченко Владислав Андрійович                                            </t>
  </si>
  <si>
    <t xml:space="preserve">Нізяєв Георгій Костянтинович                                              </t>
  </si>
  <si>
    <t xml:space="preserve">Побережній Дмитро Олександрович                                     </t>
  </si>
  <si>
    <t xml:space="preserve">Слаква Антон Андрійович                                                       </t>
  </si>
  <si>
    <t xml:space="preserve">Снагощенко Давид Михайлович                                           </t>
  </si>
  <si>
    <t xml:space="preserve">Терешонок Микита Сергійович                                              </t>
  </si>
  <si>
    <t xml:space="preserve">Трофименко Валерій Павлович                                                 </t>
  </si>
  <si>
    <t>Історія та культури України</t>
  </si>
  <si>
    <t>ТЗ-19-1</t>
  </si>
  <si>
    <t xml:space="preserve">Денисенко Владислав Олександрович                               </t>
  </si>
  <si>
    <t xml:space="preserve">Тремба Ілля Юрійович                                                         </t>
  </si>
  <si>
    <t xml:space="preserve">Шендецький Артем Сергійович                                       </t>
  </si>
  <si>
    <t>Студенти 1___ курсу спеціальності (напряму підготовки) __Кібербезпека__________________________________</t>
  </si>
  <si>
    <t>Історія та колбтура України</t>
  </si>
  <si>
    <t>дит шах</t>
  </si>
  <si>
    <t>ВПО</t>
  </si>
  <si>
    <t>Іноземно мова</t>
  </si>
  <si>
    <t>Елетротехніка</t>
  </si>
  <si>
    <t>Калініченко Віктор Олександрович</t>
  </si>
  <si>
    <t>ТР-19у-1</t>
  </si>
  <si>
    <t>АТО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</si>
</sst>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0"/>
    </font>
    <font>
      <sz val="11"/>
      <color indexed="8"/>
      <name val="Times New Roman"/>
      <family val="1"/>
    </font>
    <font>
      <sz val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219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" fontId="0" fillId="0" borderId="10" xfId="0" applyNumberForma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24" borderId="0" xfId="0" applyFill="1" applyAlignment="1">
      <alignment/>
    </xf>
    <xf numFmtId="2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2" fontId="0" fillId="0" borderId="0" xfId="0" applyNumberFormat="1" applyAlignment="1">
      <alignment horizontal="center"/>
    </xf>
    <xf numFmtId="2" fontId="0" fillId="24" borderId="0" xfId="0" applyNumberFormat="1" applyFill="1" applyAlignment="1">
      <alignment horizontal="center"/>
    </xf>
    <xf numFmtId="2" fontId="0" fillId="0" borderId="11" xfId="0" applyNumberFormat="1" applyBorder="1" applyAlignment="1">
      <alignment horizontal="center"/>
    </xf>
    <xf numFmtId="2" fontId="2" fillId="0" borderId="0" xfId="0" applyNumberFormat="1" applyFont="1" applyAlignment="1">
      <alignment horizontal="center" vertical="center" wrapText="1"/>
    </xf>
    <xf numFmtId="0" fontId="3" fillId="24" borderId="0" xfId="0" applyFont="1" applyFill="1" applyAlignment="1">
      <alignment horizontal="center"/>
    </xf>
    <xf numFmtId="0" fontId="3" fillId="24" borderId="0" xfId="0" applyFont="1" applyFill="1" applyAlignment="1">
      <alignment horizontal="left"/>
    </xf>
    <xf numFmtId="0" fontId="0" fillId="0" borderId="12" xfId="0" applyBorder="1" applyAlignment="1">
      <alignment/>
    </xf>
    <xf numFmtId="0" fontId="0" fillId="2" borderId="10" xfId="0" applyFill="1" applyBorder="1" applyAlignment="1">
      <alignment/>
    </xf>
    <xf numFmtId="0" fontId="0" fillId="25" borderId="0" xfId="0" applyFill="1" applyAlignment="1">
      <alignment/>
    </xf>
    <xf numFmtId="0" fontId="6" fillId="25" borderId="0" xfId="0" applyFont="1" applyFill="1" applyAlignment="1">
      <alignment/>
    </xf>
    <xf numFmtId="2" fontId="6" fillId="25" borderId="0" xfId="0" applyNumberFormat="1" applyFont="1" applyFill="1" applyAlignment="1">
      <alignment horizontal="center"/>
    </xf>
    <xf numFmtId="0" fontId="4" fillId="25" borderId="0" xfId="0" applyFont="1" applyFill="1" applyAlignment="1">
      <alignment/>
    </xf>
    <xf numFmtId="2" fontId="0" fillId="25" borderId="0" xfId="0" applyNumberFormat="1" applyFill="1" applyAlignment="1">
      <alignment/>
    </xf>
    <xf numFmtId="0" fontId="5" fillId="25" borderId="0" xfId="0" applyFont="1" applyFill="1" applyAlignment="1">
      <alignment/>
    </xf>
    <xf numFmtId="0" fontId="0" fillId="25" borderId="0" xfId="0" applyFill="1" applyAlignment="1">
      <alignment/>
    </xf>
    <xf numFmtId="2" fontId="0" fillId="25" borderId="0" xfId="0" applyNumberFormat="1" applyFill="1" applyAlignment="1">
      <alignment horizontal="center"/>
    </xf>
    <xf numFmtId="0" fontId="5" fillId="25" borderId="0" xfId="0" applyFont="1" applyFill="1" applyAlignment="1">
      <alignment horizontal="center"/>
    </xf>
    <xf numFmtId="0" fontId="0" fillId="0" borderId="10" xfId="0" applyBorder="1" applyAlignment="1">
      <alignment horizontal="right"/>
    </xf>
    <xf numFmtId="0" fontId="0" fillId="25" borderId="0" xfId="0" applyFill="1" applyAlignment="1">
      <alignment horizontal="right"/>
    </xf>
    <xf numFmtId="9" fontId="0" fillId="0" borderId="13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24" borderId="11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/>
    </xf>
    <xf numFmtId="1" fontId="0" fillId="24" borderId="10" xfId="0" applyNumberFormat="1" applyFont="1" applyFill="1" applyBorder="1" applyAlignment="1">
      <alignment/>
    </xf>
    <xf numFmtId="0" fontId="0" fillId="25" borderId="0" xfId="0" applyFont="1" applyFill="1" applyAlignment="1">
      <alignment horizontal="left" vertical="justify"/>
    </xf>
    <xf numFmtId="0" fontId="0" fillId="25" borderId="0" xfId="0" applyFont="1" applyFill="1" applyAlignment="1">
      <alignment/>
    </xf>
    <xf numFmtId="0" fontId="0" fillId="25" borderId="0" xfId="0" applyFont="1" applyFill="1" applyAlignment="1">
      <alignment/>
    </xf>
    <xf numFmtId="2" fontId="0" fillId="25" borderId="0" xfId="0" applyNumberFormat="1" applyFont="1" applyFill="1" applyAlignment="1">
      <alignment horizontal="center"/>
    </xf>
    <xf numFmtId="0" fontId="0" fillId="25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justify" vertical="top" wrapText="1"/>
    </xf>
    <xf numFmtId="2" fontId="0" fillId="0" borderId="0" xfId="0" applyNumberFormat="1" applyFont="1" applyAlignment="1">
      <alignment horizontal="center" vertical="top" wrapText="1"/>
    </xf>
    <xf numFmtId="0" fontId="0" fillId="0" borderId="0" xfId="0" applyFont="1" applyAlignment="1">
      <alignment horizontal="left" wrapText="1"/>
    </xf>
    <xf numFmtId="2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 wrapText="1"/>
    </xf>
    <xf numFmtId="2" fontId="0" fillId="0" borderId="0" xfId="0" applyNumberFormat="1" applyFont="1" applyAlignment="1">
      <alignment/>
    </xf>
    <xf numFmtId="0" fontId="23" fillId="0" borderId="16" xfId="0" applyFont="1" applyBorder="1" applyAlignment="1">
      <alignment vertical="top" wrapText="1"/>
    </xf>
    <xf numFmtId="0" fontId="0" fillId="3" borderId="11" xfId="0" applyFill="1" applyBorder="1" applyAlignment="1">
      <alignment horizontal="center" vertical="center" wrapText="1"/>
    </xf>
    <xf numFmtId="0" fontId="0" fillId="24" borderId="10" xfId="0" applyFill="1" applyBorder="1" applyAlignment="1">
      <alignment horizontal="right"/>
    </xf>
    <xf numFmtId="0" fontId="0" fillId="24" borderId="11" xfId="0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wrapText="1"/>
    </xf>
    <xf numFmtId="0" fontId="23" fillId="24" borderId="16" xfId="0" applyFont="1" applyFill="1" applyBorder="1" applyAlignment="1">
      <alignment vertical="top" wrapText="1"/>
    </xf>
    <xf numFmtId="0" fontId="0" fillId="24" borderId="10" xfId="0" applyFill="1" applyBorder="1" applyAlignment="1">
      <alignment/>
    </xf>
    <xf numFmtId="1" fontId="0" fillId="24" borderId="10" xfId="0" applyNumberFormat="1" applyFill="1" applyBorder="1" applyAlignment="1">
      <alignment/>
    </xf>
    <xf numFmtId="2" fontId="0" fillId="24" borderId="10" xfId="0" applyNumberFormat="1" applyFill="1" applyBorder="1" applyAlignment="1">
      <alignment/>
    </xf>
    <xf numFmtId="2" fontId="0" fillId="24" borderId="11" xfId="0" applyNumberFormat="1" applyFont="1" applyFill="1" applyBorder="1" applyAlignment="1">
      <alignment horizontal="center" vertical="center" wrapText="1"/>
    </xf>
    <xf numFmtId="2" fontId="0" fillId="24" borderId="11" xfId="0" applyNumberFormat="1" applyFill="1" applyBorder="1" applyAlignment="1">
      <alignment horizontal="center"/>
    </xf>
    <xf numFmtId="0" fontId="0" fillId="24" borderId="11" xfId="0" applyFill="1" applyBorder="1" applyAlignment="1">
      <alignment/>
    </xf>
    <xf numFmtId="0" fontId="0" fillId="24" borderId="10" xfId="0" applyFont="1" applyFill="1" applyBorder="1" applyAlignment="1">
      <alignment horizontal="left" vertical="top" wrapText="1"/>
    </xf>
    <xf numFmtId="0" fontId="23" fillId="24" borderId="0" xfId="0" applyFont="1" applyFill="1" applyAlignment="1">
      <alignment/>
    </xf>
    <xf numFmtId="0" fontId="4" fillId="24" borderId="11" xfId="0" applyFont="1" applyFill="1" applyBorder="1" applyAlignment="1">
      <alignment/>
    </xf>
    <xf numFmtId="2" fontId="0" fillId="24" borderId="0" xfId="0" applyNumberFormat="1" applyFill="1" applyAlignment="1">
      <alignment/>
    </xf>
    <xf numFmtId="2" fontId="2" fillId="0" borderId="11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5" fillId="24" borderId="11" xfId="0" applyFont="1" applyFill="1" applyBorder="1" applyAlignment="1">
      <alignment horizontal="center" vertical="center" wrapText="1"/>
    </xf>
    <xf numFmtId="0" fontId="25" fillId="24" borderId="11" xfId="0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wrapText="1"/>
    </xf>
    <xf numFmtId="0" fontId="25" fillId="24" borderId="10" xfId="0" applyFont="1" applyFill="1" applyBorder="1" applyAlignment="1">
      <alignment/>
    </xf>
    <xf numFmtId="1" fontId="25" fillId="24" borderId="10" xfId="0" applyNumberFormat="1" applyFont="1" applyFill="1" applyBorder="1" applyAlignment="1">
      <alignment/>
    </xf>
    <xf numFmtId="2" fontId="25" fillId="24" borderId="11" xfId="0" applyNumberFormat="1" applyFont="1" applyFill="1" applyBorder="1" applyAlignment="1">
      <alignment horizontal="center"/>
    </xf>
    <xf numFmtId="0" fontId="25" fillId="24" borderId="11" xfId="0" applyFont="1" applyFill="1" applyBorder="1" applyAlignment="1">
      <alignment/>
    </xf>
    <xf numFmtId="0" fontId="26" fillId="24" borderId="16" xfId="0" applyFont="1" applyFill="1" applyBorder="1" applyAlignment="1">
      <alignment vertical="top" wrapText="1"/>
    </xf>
    <xf numFmtId="0" fontId="25" fillId="24" borderId="10" xfId="0" applyFont="1" applyFill="1" applyBorder="1" applyAlignment="1">
      <alignment vertical="top"/>
    </xf>
    <xf numFmtId="1" fontId="25" fillId="24" borderId="10" xfId="0" applyNumberFormat="1" applyFont="1" applyFill="1" applyBorder="1" applyAlignment="1">
      <alignment vertical="top"/>
    </xf>
    <xf numFmtId="0" fontId="25" fillId="24" borderId="10" xfId="0" applyFont="1" applyFill="1" applyBorder="1" applyAlignment="1">
      <alignment horizontal="left" vertical="top" wrapText="1"/>
    </xf>
    <xf numFmtId="0" fontId="23" fillId="24" borderId="18" xfId="0" applyFont="1" applyFill="1" applyBorder="1" applyAlignment="1">
      <alignment vertical="top" wrapText="1"/>
    </xf>
    <xf numFmtId="0" fontId="24" fillId="0" borderId="15" xfId="0" applyFont="1" applyBorder="1" applyAlignment="1">
      <alignment vertical="top" wrapText="1"/>
    </xf>
    <xf numFmtId="0" fontId="24" fillId="0" borderId="19" xfId="0" applyFont="1" applyBorder="1" applyAlignment="1">
      <alignment vertical="top" wrapText="1"/>
    </xf>
    <xf numFmtId="0" fontId="24" fillId="24" borderId="19" xfId="0" applyFont="1" applyFill="1" applyBorder="1" applyAlignment="1">
      <alignment vertical="top" wrapText="1"/>
    </xf>
    <xf numFmtId="0" fontId="2" fillId="0" borderId="17" xfId="0" applyFont="1" applyBorder="1" applyAlignment="1">
      <alignment horizontal="center" vertical="center" wrapText="1"/>
    </xf>
    <xf numFmtId="0" fontId="27" fillId="0" borderId="19" xfId="0" applyFont="1" applyBorder="1" applyAlignment="1">
      <alignment vertical="top" wrapText="1"/>
    </xf>
    <xf numFmtId="0" fontId="23" fillId="0" borderId="15" xfId="0" applyFont="1" applyBorder="1" applyAlignment="1">
      <alignment vertical="top" wrapText="1"/>
    </xf>
    <xf numFmtId="0" fontId="23" fillId="0" borderId="19" xfId="0" applyFont="1" applyBorder="1" applyAlignment="1">
      <alignment vertical="top" wrapText="1"/>
    </xf>
    <xf numFmtId="0" fontId="0" fillId="24" borderId="10" xfId="0" applyFill="1" applyBorder="1" applyAlignment="1">
      <alignment/>
    </xf>
    <xf numFmtId="1" fontId="0" fillId="24" borderId="10" xfId="0" applyNumberFormat="1" applyFill="1" applyBorder="1" applyAlignment="1">
      <alignment/>
    </xf>
    <xf numFmtId="0" fontId="2" fillId="0" borderId="20" xfId="0" applyFont="1" applyBorder="1" applyAlignment="1">
      <alignment horizontal="center" vertical="center" wrapText="1"/>
    </xf>
    <xf numFmtId="2" fontId="0" fillId="24" borderId="10" xfId="0" applyNumberFormat="1" applyFill="1" applyBorder="1" applyAlignment="1">
      <alignment/>
    </xf>
    <xf numFmtId="0" fontId="0" fillId="0" borderId="17" xfId="0" applyFont="1" applyBorder="1" applyAlignment="1">
      <alignment horizontal="center" vertical="center" wrapText="1"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24" borderId="11" xfId="0" applyFill="1" applyBorder="1" applyAlignment="1">
      <alignment/>
    </xf>
    <xf numFmtId="0" fontId="4" fillId="24" borderId="11" xfId="0" applyFont="1" applyFill="1" applyBorder="1" applyAlignment="1">
      <alignment/>
    </xf>
    <xf numFmtId="0" fontId="0" fillId="24" borderId="0" xfId="0" applyFill="1" applyAlignment="1">
      <alignment/>
    </xf>
    <xf numFmtId="2" fontId="0" fillId="24" borderId="0" xfId="0" applyNumberForma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2" fontId="2" fillId="0" borderId="0" xfId="0" applyNumberFormat="1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24" borderId="17" xfId="0" applyFont="1" applyFill="1" applyBorder="1" applyAlignment="1">
      <alignment horizontal="left" vertical="top" wrapText="1"/>
    </xf>
    <xf numFmtId="1" fontId="0" fillId="24" borderId="17" xfId="0" applyNumberFormat="1" applyFill="1" applyBorder="1" applyAlignment="1">
      <alignment horizontal="center"/>
    </xf>
    <xf numFmtId="0" fontId="2" fillId="0" borderId="21" xfId="0" applyFont="1" applyBorder="1" applyAlignment="1">
      <alignment horizontal="center" vertical="center" textRotation="90" wrapText="1"/>
    </xf>
    <xf numFmtId="1" fontId="0" fillId="24" borderId="17" xfId="0" applyNumberFormat="1" applyFill="1" applyBorder="1" applyAlignment="1">
      <alignment/>
    </xf>
    <xf numFmtId="1" fontId="0" fillId="24" borderId="20" xfId="0" applyNumberFormat="1" applyFill="1" applyBorder="1" applyAlignment="1">
      <alignment/>
    </xf>
    <xf numFmtId="0" fontId="0" fillId="24" borderId="17" xfId="0" applyFill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3" borderId="17" xfId="0" applyFill="1" applyBorder="1" applyAlignment="1">
      <alignment horizontal="center" vertical="center" wrapText="1"/>
    </xf>
    <xf numFmtId="0" fontId="27" fillId="3" borderId="15" xfId="0" applyFont="1" applyFill="1" applyBorder="1" applyAlignment="1">
      <alignment vertical="top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0" fillId="3" borderId="10" xfId="0" applyFill="1" applyBorder="1" applyAlignment="1">
      <alignment/>
    </xf>
    <xf numFmtId="2" fontId="0" fillId="3" borderId="10" xfId="0" applyNumberFormat="1" applyFill="1" applyBorder="1" applyAlignment="1">
      <alignment/>
    </xf>
    <xf numFmtId="2" fontId="0" fillId="3" borderId="11" xfId="0" applyNumberFormat="1" applyFont="1" applyFill="1" applyBorder="1" applyAlignment="1">
      <alignment horizontal="center" vertical="center" wrapText="1"/>
    </xf>
    <xf numFmtId="2" fontId="2" fillId="3" borderId="11" xfId="0" applyNumberFormat="1" applyFont="1" applyFill="1" applyBorder="1" applyAlignment="1">
      <alignment horizontal="center" vertical="center" wrapText="1"/>
    </xf>
    <xf numFmtId="0" fontId="0" fillId="3" borderId="17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7" fillId="3" borderId="19" xfId="0" applyFont="1" applyFill="1" applyBorder="1" applyAlignment="1">
      <alignment vertical="top" wrapText="1"/>
    </xf>
    <xf numFmtId="0" fontId="2" fillId="3" borderId="10" xfId="0" applyFont="1" applyFill="1" applyBorder="1" applyAlignment="1">
      <alignment horizontal="right" vertical="center" wrapText="1"/>
    </xf>
    <xf numFmtId="0" fontId="0" fillId="3" borderId="11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wrapText="1"/>
    </xf>
    <xf numFmtId="0" fontId="24" fillId="3" borderId="15" xfId="0" applyFont="1" applyFill="1" applyBorder="1" applyAlignment="1">
      <alignment vertical="top" wrapText="1"/>
    </xf>
    <xf numFmtId="1" fontId="0" fillId="3" borderId="10" xfId="0" applyNumberFormat="1" applyFill="1" applyBorder="1" applyAlignment="1">
      <alignment/>
    </xf>
    <xf numFmtId="0" fontId="0" fillId="3" borderId="10" xfId="0" applyFill="1" applyBorder="1" applyAlignment="1">
      <alignment/>
    </xf>
    <xf numFmtId="2" fontId="0" fillId="3" borderId="10" xfId="0" applyNumberFormat="1" applyFill="1" applyBorder="1" applyAlignment="1">
      <alignment/>
    </xf>
    <xf numFmtId="2" fontId="0" fillId="3" borderId="11" xfId="0" applyNumberFormat="1" applyFill="1" applyBorder="1" applyAlignment="1">
      <alignment horizontal="center"/>
    </xf>
    <xf numFmtId="0" fontId="0" fillId="3" borderId="11" xfId="0" applyFill="1" applyBorder="1" applyAlignment="1">
      <alignment/>
    </xf>
    <xf numFmtId="0" fontId="0" fillId="3" borderId="10" xfId="0" applyFill="1" applyBorder="1" applyAlignment="1">
      <alignment horizontal="right"/>
    </xf>
    <xf numFmtId="0" fontId="25" fillId="3" borderId="11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left" vertical="top" wrapText="1"/>
    </xf>
    <xf numFmtId="0" fontId="24" fillId="3" borderId="19" xfId="0" applyFont="1" applyFill="1" applyBorder="1" applyAlignment="1">
      <alignment vertical="top" wrapText="1"/>
    </xf>
    <xf numFmtId="0" fontId="25" fillId="3" borderId="11" xfId="0" applyFont="1" applyFill="1" applyBorder="1" applyAlignment="1">
      <alignment horizontal="center" vertical="center" wrapText="1"/>
    </xf>
    <xf numFmtId="0" fontId="25" fillId="3" borderId="10" xfId="0" applyFont="1" applyFill="1" applyBorder="1" applyAlignment="1">
      <alignment wrapText="1"/>
    </xf>
    <xf numFmtId="0" fontId="25" fillId="3" borderId="10" xfId="0" applyFont="1" applyFill="1" applyBorder="1" applyAlignment="1">
      <alignment/>
    </xf>
    <xf numFmtId="1" fontId="25" fillId="3" borderId="10" xfId="0" applyNumberFormat="1" applyFont="1" applyFill="1" applyBorder="1" applyAlignment="1">
      <alignment/>
    </xf>
    <xf numFmtId="2" fontId="25" fillId="3" borderId="11" xfId="0" applyNumberFormat="1" applyFont="1" applyFill="1" applyBorder="1" applyAlignment="1">
      <alignment horizontal="center"/>
    </xf>
    <xf numFmtId="0" fontId="25" fillId="3" borderId="11" xfId="0" applyFont="1" applyFill="1" applyBorder="1" applyAlignment="1">
      <alignment/>
    </xf>
    <xf numFmtId="0" fontId="26" fillId="3" borderId="16" xfId="0" applyFont="1" applyFill="1" applyBorder="1" applyAlignment="1">
      <alignment vertical="top" wrapText="1"/>
    </xf>
    <xf numFmtId="0" fontId="25" fillId="3" borderId="10" xfId="0" applyFont="1" applyFill="1" applyBorder="1" applyAlignment="1">
      <alignment vertical="top"/>
    </xf>
    <xf numFmtId="1" fontId="25" fillId="3" borderId="10" xfId="0" applyNumberFormat="1" applyFont="1" applyFill="1" applyBorder="1" applyAlignment="1">
      <alignment vertical="top"/>
    </xf>
    <xf numFmtId="0" fontId="23" fillId="3" borderId="16" xfId="0" applyFont="1" applyFill="1" applyBorder="1" applyAlignment="1">
      <alignment vertical="top" wrapText="1"/>
    </xf>
    <xf numFmtId="0" fontId="23" fillId="3" borderId="0" xfId="0" applyFont="1" applyFill="1" applyAlignment="1">
      <alignment/>
    </xf>
    <xf numFmtId="0" fontId="23" fillId="3" borderId="18" xfId="0" applyFont="1" applyFill="1" applyBorder="1" applyAlignment="1">
      <alignment vertical="top" wrapText="1"/>
    </xf>
    <xf numFmtId="0" fontId="0" fillId="3" borderId="10" xfId="0" applyFill="1" applyBorder="1" applyAlignment="1">
      <alignment vertical="top"/>
    </xf>
    <xf numFmtId="1" fontId="0" fillId="3" borderId="10" xfId="0" applyNumberFormat="1" applyFill="1" applyBorder="1" applyAlignment="1">
      <alignment vertical="top"/>
    </xf>
    <xf numFmtId="0" fontId="0" fillId="3" borderId="10" xfId="0" applyFont="1" applyFill="1" applyBorder="1" applyAlignment="1">
      <alignment/>
    </xf>
    <xf numFmtId="1" fontId="0" fillId="3" borderId="10" xfId="0" applyNumberFormat="1" applyFont="1" applyFill="1" applyBorder="1" applyAlignment="1">
      <alignment/>
    </xf>
    <xf numFmtId="0" fontId="23" fillId="24" borderId="16" xfId="0" applyFont="1" applyFill="1" applyBorder="1" applyAlignment="1">
      <alignment/>
    </xf>
    <xf numFmtId="0" fontId="23" fillId="3" borderId="0" xfId="0" applyFont="1" applyFill="1" applyAlignment="1">
      <alignment vertical="top" wrapText="1"/>
    </xf>
    <xf numFmtId="0" fontId="23" fillId="3" borderId="15" xfId="0" applyFont="1" applyFill="1" applyBorder="1" applyAlignment="1">
      <alignment vertical="top" wrapText="1"/>
    </xf>
    <xf numFmtId="0" fontId="23" fillId="3" borderId="19" xfId="0" applyFont="1" applyFill="1" applyBorder="1" applyAlignment="1">
      <alignment vertical="top" wrapText="1"/>
    </xf>
    <xf numFmtId="0" fontId="0" fillId="0" borderId="10" xfId="0" applyFont="1" applyBorder="1" applyAlignment="1">
      <alignment vertical="center" wrapText="1"/>
    </xf>
    <xf numFmtId="0" fontId="0" fillId="3" borderId="17" xfId="0" applyFont="1" applyFill="1" applyBorder="1" applyAlignment="1">
      <alignment horizontal="left" vertical="top" wrapText="1"/>
    </xf>
    <xf numFmtId="1" fontId="0" fillId="3" borderId="17" xfId="0" applyNumberFormat="1" applyFill="1" applyBorder="1" applyAlignment="1">
      <alignment/>
    </xf>
    <xf numFmtId="1" fontId="0" fillId="3" borderId="20" xfId="0" applyNumberFormat="1" applyFill="1" applyBorder="1" applyAlignment="1">
      <alignment/>
    </xf>
    <xf numFmtId="0" fontId="0" fillId="3" borderId="17" xfId="0" applyFill="1" applyBorder="1" applyAlignment="1">
      <alignment/>
    </xf>
    <xf numFmtId="0" fontId="0" fillId="3" borderId="11" xfId="0" applyFill="1" applyBorder="1" applyAlignment="1">
      <alignment/>
    </xf>
    <xf numFmtId="0" fontId="24" fillId="3" borderId="0" xfId="0" applyFont="1" applyFill="1" applyAlignment="1">
      <alignment/>
    </xf>
    <xf numFmtId="0" fontId="2" fillId="3" borderId="17" xfId="0" applyFont="1" applyFill="1" applyBorder="1" applyAlignment="1">
      <alignment vertical="center" wrapText="1"/>
    </xf>
    <xf numFmtId="0" fontId="3" fillId="24" borderId="0" xfId="0" applyFont="1" applyFill="1" applyAlignment="1">
      <alignment horizontal="center"/>
    </xf>
    <xf numFmtId="0" fontId="3" fillId="24" borderId="0" xfId="0" applyFont="1" applyFill="1" applyAlignment="1">
      <alignment horizontal="left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2" fontId="2" fillId="0" borderId="21" xfId="0" applyNumberFormat="1" applyFont="1" applyBorder="1" applyAlignment="1">
      <alignment horizontal="center" vertical="center" wrapText="1"/>
    </xf>
    <xf numFmtId="2" fontId="2" fillId="0" borderId="28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textRotation="90" wrapText="1"/>
    </xf>
    <xf numFmtId="0" fontId="0" fillId="0" borderId="11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right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24" borderId="0" xfId="0" applyFont="1" applyFill="1" applyAlignment="1">
      <alignment horizontal="center" vertical="top"/>
    </xf>
    <xf numFmtId="0" fontId="0" fillId="25" borderId="0" xfId="0" applyFont="1" applyFill="1" applyAlignment="1">
      <alignment horizontal="center"/>
    </xf>
    <xf numFmtId="0" fontId="5" fillId="25" borderId="0" xfId="0" applyFont="1" applyFill="1" applyAlignment="1">
      <alignment horizontal="center"/>
    </xf>
    <xf numFmtId="0" fontId="0" fillId="0" borderId="21" xfId="0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textRotation="90" wrapText="1"/>
    </xf>
    <xf numFmtId="0" fontId="2" fillId="0" borderId="25" xfId="0" applyFont="1" applyBorder="1" applyAlignment="1">
      <alignment horizontal="center" vertical="center" textRotation="90" wrapText="1"/>
    </xf>
    <xf numFmtId="0" fontId="0" fillId="0" borderId="31" xfId="0" applyBorder="1" applyAlignment="1">
      <alignment horizontal="center" vertical="center" wrapText="1"/>
    </xf>
    <xf numFmtId="0" fontId="0" fillId="25" borderId="32" xfId="0" applyFont="1" applyFill="1" applyBorder="1" applyAlignment="1">
      <alignment horizontal="center"/>
    </xf>
    <xf numFmtId="0" fontId="0" fillId="25" borderId="21" xfId="0" applyFont="1" applyFill="1" applyBorder="1" applyAlignment="1">
      <alignment horizontal="center" vertical="center" wrapText="1"/>
    </xf>
    <xf numFmtId="0" fontId="0" fillId="25" borderId="28" xfId="0" applyFont="1" applyFill="1" applyBorder="1" applyAlignment="1">
      <alignment horizontal="center" vertical="center" wrapText="1"/>
    </xf>
    <xf numFmtId="0" fontId="0" fillId="25" borderId="27" xfId="0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right" vertical="center" wrapText="1"/>
    </xf>
    <xf numFmtId="0" fontId="2" fillId="24" borderId="21" xfId="0" applyFont="1" applyFill="1" applyBorder="1" applyAlignment="1">
      <alignment horizontal="center" vertical="center" wrapText="1"/>
    </xf>
    <xf numFmtId="0" fontId="2" fillId="24" borderId="28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0" fillId="0" borderId="30" xfId="0" applyBorder="1" applyAlignment="1">
      <alignment/>
    </xf>
    <xf numFmtId="0" fontId="0" fillId="0" borderId="17" xfId="0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99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800080"/>
      </font>
      <fill>
        <patternFill>
          <bgColor rgb="FFFF99CC"/>
        </patternFill>
      </fill>
      <border/>
    </dxf>
    <dxf>
      <font>
        <color rgb="FF993300"/>
      </font>
      <fill>
        <patternFill>
          <bgColor rgb="FFFFFF99"/>
        </patternFill>
      </fill>
      <border/>
    </dxf>
    <dxf>
      <font>
        <color rgb="FF008000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0"/>
  <sheetViews>
    <sheetView view="pageBreakPreview" zoomScale="75" zoomScaleSheetLayoutView="75" workbookViewId="0" topLeftCell="A1">
      <selection activeCell="P19" sqref="P19"/>
    </sheetView>
  </sheetViews>
  <sheetFormatPr defaultColWidth="9.140625" defaultRowHeight="12.75"/>
  <cols>
    <col min="1" max="1" width="4.28125" style="0" customWidth="1"/>
    <col min="2" max="2" width="10.8515625" style="0" customWidth="1"/>
    <col min="3" max="3" width="27.8515625" style="0" hidden="1" customWidth="1"/>
    <col min="4" max="4" width="34.57421875" style="0" customWidth="1"/>
    <col min="5" max="6" width="4.8515625" style="0" customWidth="1"/>
    <col min="7" max="7" width="4.28125" style="0" hidden="1" customWidth="1"/>
    <col min="8" max="8" width="5.140625" style="0" customWidth="1"/>
    <col min="9" max="9" width="5.00390625" style="0" customWidth="1"/>
    <col min="10" max="10" width="5.57421875" style="0" customWidth="1"/>
    <col min="11" max="11" width="4.8515625" style="0" customWidth="1"/>
    <col min="12" max="12" width="4.57421875" style="0" customWidth="1"/>
    <col min="13" max="13" width="3.8515625" style="0" customWidth="1"/>
    <col min="14" max="14" width="7.140625" style="0" customWidth="1"/>
    <col min="15" max="15" width="9.421875" style="0" customWidth="1"/>
    <col min="16" max="16" width="8.7109375" style="0" customWidth="1"/>
    <col min="17" max="17" width="8.28125" style="0" customWidth="1"/>
    <col min="18" max="18" width="8.00390625" style="13" customWidth="1"/>
    <col min="19" max="19" width="4.57421875" style="0" customWidth="1"/>
    <col min="20" max="20" width="5.7109375" style="0" customWidth="1"/>
    <col min="21" max="21" width="7.7109375" style="0" customWidth="1"/>
    <col min="22" max="22" width="3.57421875" style="0" customWidth="1"/>
    <col min="23" max="23" width="3.421875" style="0" customWidth="1"/>
    <col min="24" max="24" width="4.140625" style="0" hidden="1" customWidth="1"/>
    <col min="25" max="25" width="7.7109375" style="0" customWidth="1"/>
    <col min="26" max="26" width="12.421875" style="4" customWidth="1"/>
    <col min="27" max="27" width="10.7109375" style="4" customWidth="1"/>
    <col min="28" max="28" width="7.7109375" style="0" customWidth="1"/>
    <col min="29" max="29" width="8.140625" style="0" customWidth="1"/>
    <col min="30" max="30" width="7.421875" style="0" customWidth="1"/>
    <col min="31" max="31" width="7.28125" style="0" customWidth="1"/>
    <col min="32" max="32" width="5.8515625" style="0" customWidth="1"/>
    <col min="33" max="33" width="6.28125" style="0" customWidth="1"/>
    <col min="34" max="34" width="8.140625" style="8" customWidth="1"/>
  </cols>
  <sheetData>
    <row r="1" spans="19:25" ht="12.75">
      <c r="S1" s="4"/>
      <c r="T1" s="4"/>
      <c r="U1" s="4"/>
      <c r="V1" s="4"/>
      <c r="W1" s="112"/>
      <c r="X1" s="112"/>
      <c r="Y1" s="12"/>
    </row>
    <row r="2" spans="19:25" ht="4.5" customHeight="1">
      <c r="S2" s="4"/>
      <c r="T2" s="4"/>
      <c r="U2" s="4"/>
      <c r="V2" s="4"/>
      <c r="W2" s="4"/>
      <c r="X2" s="4"/>
      <c r="Y2" s="4"/>
    </row>
    <row r="3" spans="19:25" ht="12.75">
      <c r="S3" s="113" t="s">
        <v>9</v>
      </c>
      <c r="T3" s="113"/>
      <c r="U3" s="113"/>
      <c r="V3" s="113"/>
      <c r="W3" s="113"/>
      <c r="X3" s="113"/>
      <c r="Y3" s="4"/>
    </row>
    <row r="4" spans="19:25" ht="4.5" customHeight="1">
      <c r="S4" s="3"/>
      <c r="T4" s="3"/>
      <c r="U4" s="3"/>
      <c r="V4" s="3"/>
      <c r="W4" s="3"/>
      <c r="X4" s="3"/>
      <c r="Y4" s="3"/>
    </row>
    <row r="5" spans="3:27" ht="15" customHeight="1">
      <c r="C5" s="176" t="s">
        <v>41</v>
      </c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"/>
      <c r="Z5" s="12"/>
      <c r="AA5" s="34" t="s">
        <v>18</v>
      </c>
    </row>
    <row r="6" spans="3:27" ht="15" customHeight="1">
      <c r="C6" s="176" t="s">
        <v>44</v>
      </c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"/>
      <c r="AA6">
        <v>0</v>
      </c>
    </row>
    <row r="7" spans="3:25" ht="15" customHeight="1">
      <c r="C7" s="176" t="s">
        <v>190</v>
      </c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"/>
    </row>
    <row r="8" spans="3:25" ht="8.25" customHeight="1"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14"/>
      <c r="S8" s="7"/>
      <c r="T8" s="7"/>
      <c r="U8" s="7"/>
      <c r="V8" s="7"/>
      <c r="W8" s="7"/>
      <c r="X8" s="7"/>
      <c r="Y8" s="7"/>
    </row>
    <row r="9" spans="3:29" ht="12.75">
      <c r="C9" s="177" t="s">
        <v>101</v>
      </c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177"/>
      <c r="W9" s="177"/>
      <c r="X9" s="177"/>
      <c r="Y9" s="18"/>
      <c r="Z9" s="30">
        <v>1300</v>
      </c>
      <c r="AA9" s="33"/>
      <c r="AC9" s="34"/>
    </row>
    <row r="10" spans="3:27" ht="12.75">
      <c r="C10" s="34" t="s">
        <v>40</v>
      </c>
      <c r="D10" s="34"/>
      <c r="S10" s="20">
        <v>1</v>
      </c>
      <c r="U10" s="32">
        <v>0.45</v>
      </c>
      <c r="V10" s="35" t="s">
        <v>42</v>
      </c>
      <c r="W10" s="19" t="str">
        <f>IF(S10=1,"1 или 0 стип ком",IF(S10=2,1,IF(S10=4,"1  или 2 стип ком",FLOOR(S10*$U$10,1))))</f>
        <v>1 или 0 стип ком</v>
      </c>
      <c r="Y10" s="8"/>
      <c r="Z10" s="30">
        <v>1892</v>
      </c>
      <c r="AA10" s="33"/>
    </row>
    <row r="11" spans="1:34" s="2" customFormat="1" ht="26.25" customHeight="1">
      <c r="A11" s="205" t="s">
        <v>0</v>
      </c>
      <c r="B11" s="205" t="s">
        <v>1</v>
      </c>
      <c r="C11" s="205" t="s">
        <v>14</v>
      </c>
      <c r="D11" s="197"/>
      <c r="E11" s="108" t="s">
        <v>4</v>
      </c>
      <c r="F11" s="109"/>
      <c r="G11" s="109"/>
      <c r="H11" s="109"/>
      <c r="I11" s="109"/>
      <c r="J11" s="109"/>
      <c r="K11" s="109"/>
      <c r="L11" s="109"/>
      <c r="M11" s="111" t="s">
        <v>7</v>
      </c>
      <c r="N11" s="115" t="s">
        <v>12</v>
      </c>
      <c r="O11" s="115" t="s">
        <v>32</v>
      </c>
      <c r="P11" s="115" t="s">
        <v>16</v>
      </c>
      <c r="Q11" s="115" t="s">
        <v>11</v>
      </c>
      <c r="R11" s="187" t="s">
        <v>17</v>
      </c>
      <c r="S11" s="178" t="s">
        <v>8</v>
      </c>
      <c r="T11" s="179"/>
      <c r="U11" s="179"/>
      <c r="V11" s="179"/>
      <c r="W11" s="179"/>
      <c r="X11" s="180"/>
      <c r="Y11" s="191" t="s">
        <v>13</v>
      </c>
      <c r="Z11" s="196" t="s">
        <v>43</v>
      </c>
      <c r="AA11" s="190" t="s">
        <v>31</v>
      </c>
      <c r="AH11" s="16"/>
    </row>
    <row r="12" spans="1:34" ht="43.5" customHeight="1">
      <c r="A12" s="200"/>
      <c r="B12" s="200"/>
      <c r="C12" s="200"/>
      <c r="D12" s="198"/>
      <c r="E12" s="108" t="s">
        <v>5</v>
      </c>
      <c r="F12" s="109"/>
      <c r="G12" s="109"/>
      <c r="H12" s="109"/>
      <c r="I12" s="110"/>
      <c r="J12" s="108" t="s">
        <v>6</v>
      </c>
      <c r="K12" s="109"/>
      <c r="L12" s="109"/>
      <c r="M12" s="111"/>
      <c r="N12" s="200"/>
      <c r="O12" s="184"/>
      <c r="P12" s="184"/>
      <c r="Q12" s="184"/>
      <c r="R12" s="188"/>
      <c r="S12" s="181"/>
      <c r="T12" s="182"/>
      <c r="U12" s="182"/>
      <c r="V12" s="182"/>
      <c r="W12" s="182"/>
      <c r="X12" s="183"/>
      <c r="Y12" s="192"/>
      <c r="Z12" s="196"/>
      <c r="AA12" s="190"/>
      <c r="AH12" s="114" t="s">
        <v>39</v>
      </c>
    </row>
    <row r="13" spans="1:34" ht="83.25" customHeight="1" thickBot="1">
      <c r="A13" s="200"/>
      <c r="B13" s="200"/>
      <c r="C13" s="200"/>
      <c r="D13" s="198"/>
      <c r="E13" s="119" t="s">
        <v>108</v>
      </c>
      <c r="F13" s="119" t="s">
        <v>113</v>
      </c>
      <c r="G13" s="119"/>
      <c r="H13" s="119" t="s">
        <v>112</v>
      </c>
      <c r="I13" s="119" t="s">
        <v>129</v>
      </c>
      <c r="J13" s="119"/>
      <c r="K13" s="119"/>
      <c r="L13" s="206"/>
      <c r="M13" s="111"/>
      <c r="N13" s="200"/>
      <c r="O13" s="184"/>
      <c r="P13" s="184"/>
      <c r="Q13" s="184"/>
      <c r="R13" s="188"/>
      <c r="S13" s="119" t="s">
        <v>193</v>
      </c>
      <c r="T13" s="119" t="s">
        <v>194</v>
      </c>
      <c r="U13" s="119" t="s">
        <v>195</v>
      </c>
      <c r="V13" s="194"/>
      <c r="W13" s="119"/>
      <c r="X13" s="119"/>
      <c r="Y13" s="192"/>
      <c r="Z13" s="196"/>
      <c r="AA13" s="190"/>
      <c r="AB13" s="11" t="s">
        <v>33</v>
      </c>
      <c r="AC13" s="11" t="s">
        <v>34</v>
      </c>
      <c r="AD13" s="11" t="s">
        <v>35</v>
      </c>
      <c r="AE13" s="11" t="s">
        <v>36</v>
      </c>
      <c r="AF13" s="11" t="s">
        <v>37</v>
      </c>
      <c r="AG13" s="11" t="s">
        <v>38</v>
      </c>
      <c r="AH13" s="114"/>
    </row>
    <row r="14" spans="1:27" ht="13.5" thickBot="1">
      <c r="A14" s="201"/>
      <c r="B14" s="201"/>
      <c r="C14" s="201"/>
      <c r="D14" s="199"/>
      <c r="E14" s="107"/>
      <c r="F14" s="107"/>
      <c r="G14" s="107"/>
      <c r="H14" s="107"/>
      <c r="I14" s="107"/>
      <c r="J14" s="107"/>
      <c r="K14" s="107"/>
      <c r="L14" s="207"/>
      <c r="M14" s="111"/>
      <c r="N14" s="201"/>
      <c r="O14" s="185"/>
      <c r="P14" s="36">
        <v>100</v>
      </c>
      <c r="Q14" s="186"/>
      <c r="R14" s="189"/>
      <c r="S14" s="107"/>
      <c r="T14" s="107"/>
      <c r="U14" s="107"/>
      <c r="V14" s="195"/>
      <c r="W14" s="107"/>
      <c r="X14" s="107"/>
      <c r="Y14" s="193"/>
      <c r="Z14" s="196"/>
      <c r="AA14" s="190"/>
    </row>
    <row r="15" spans="1:34" s="7" customFormat="1" ht="15" customHeight="1" thickBot="1">
      <c r="A15" s="59">
        <v>1</v>
      </c>
      <c r="B15" s="40" t="s">
        <v>192</v>
      </c>
      <c r="C15" s="68" t="s">
        <v>21</v>
      </c>
      <c r="D15" s="88" t="s">
        <v>191</v>
      </c>
      <c r="E15" s="63">
        <v>60</v>
      </c>
      <c r="F15" s="63">
        <v>20</v>
      </c>
      <c r="G15" s="63"/>
      <c r="H15" s="63">
        <v>75</v>
      </c>
      <c r="I15" s="63">
        <v>60</v>
      </c>
      <c r="J15" s="63"/>
      <c r="K15" s="63"/>
      <c r="L15" s="63"/>
      <c r="M15" s="62">
        <f>COUNTIF(E15:L15,"&gt;=0")</f>
        <v>4</v>
      </c>
      <c r="N15" s="64">
        <f>SUM(E15:L15)/M15</f>
        <v>53.75</v>
      </c>
      <c r="O15" s="65"/>
      <c r="P15" s="65"/>
      <c r="Q15" s="65">
        <f>N15*0.9+O15*0.1</f>
        <v>48.375</v>
      </c>
      <c r="R15" s="66"/>
      <c r="S15" s="62">
        <v>0</v>
      </c>
      <c r="T15" s="63">
        <v>60</v>
      </c>
      <c r="U15" s="63">
        <v>60</v>
      </c>
      <c r="V15" s="63"/>
      <c r="W15" s="63"/>
      <c r="X15" s="63"/>
      <c r="Y15" s="67"/>
      <c r="Z15" s="58"/>
      <c r="AA15" s="70" t="e">
        <f>IF(AND(A15=$W$10,#REF!=R15,Q15=#REF!),"УВАГА",0)</f>
        <v>#REF!</v>
      </c>
      <c r="AB15" s="7">
        <f aca="true" t="shared" si="0" ref="AB15:AB20">-(AG15-AF15)</f>
        <v>1</v>
      </c>
      <c r="AC15" s="7">
        <f>IF(A15&lt;=$W$10,1,0)</f>
        <v>1</v>
      </c>
      <c r="AD15" s="7">
        <f>M15+COUNTIF(S15:X15,"&gt;=0")</f>
        <v>7</v>
      </c>
      <c r="AE15" s="7">
        <f>COUNTIF(E15:L15,"&lt;60")+COUNTIF(S15:X15,"&lt;60")</f>
        <v>2</v>
      </c>
      <c r="AF15" s="7">
        <f>COUNTIF(E15:L15,"&gt;=75")</f>
        <v>1</v>
      </c>
      <c r="AG15" s="7">
        <f>COUNTIF(E15:L15,"&gt;=90")</f>
        <v>0</v>
      </c>
      <c r="AH15" s="71">
        <f>AB15/M15</f>
        <v>0.25</v>
      </c>
    </row>
    <row r="16" spans="3:34" s="21" customFormat="1" ht="12.75">
      <c r="C16" s="43"/>
      <c r="D16" s="43"/>
      <c r="E16" s="43"/>
      <c r="F16" s="43"/>
      <c r="G16" s="43"/>
      <c r="H16" s="44"/>
      <c r="I16" s="203" t="s">
        <v>2</v>
      </c>
      <c r="J16" s="203"/>
      <c r="K16" s="203"/>
      <c r="L16" s="203"/>
      <c r="M16" s="44"/>
      <c r="N16" s="22"/>
      <c r="O16" s="22"/>
      <c r="P16" s="22"/>
      <c r="Q16" s="22"/>
      <c r="R16" s="23"/>
      <c r="S16" s="44"/>
      <c r="T16" s="44"/>
      <c r="U16" s="44"/>
      <c r="V16" s="44"/>
      <c r="W16" s="44"/>
      <c r="X16" s="22"/>
      <c r="Y16" s="24"/>
      <c r="Z16" s="31"/>
      <c r="AA16" s="31"/>
      <c r="AB16" s="21">
        <f t="shared" si="0"/>
        <v>0</v>
      </c>
      <c r="AH16" s="25"/>
    </row>
    <row r="17" spans="5:34" s="21" customFormat="1" ht="12.75">
      <c r="E17" s="43"/>
      <c r="F17" s="43"/>
      <c r="G17" s="43"/>
      <c r="H17" s="45"/>
      <c r="I17" s="204" t="s">
        <v>3</v>
      </c>
      <c r="J17" s="204"/>
      <c r="K17" s="204"/>
      <c r="L17" s="204"/>
      <c r="M17" s="45"/>
      <c r="N17" s="45"/>
      <c r="O17" s="45"/>
      <c r="P17" s="45"/>
      <c r="Q17" s="45"/>
      <c r="R17" s="46"/>
      <c r="S17" s="26"/>
      <c r="T17" s="26"/>
      <c r="U17" s="26"/>
      <c r="V17" s="26"/>
      <c r="W17" s="44"/>
      <c r="X17" s="44"/>
      <c r="Y17" s="27"/>
      <c r="Z17" s="31"/>
      <c r="AA17" s="31"/>
      <c r="AB17" s="21">
        <f t="shared" si="0"/>
        <v>0</v>
      </c>
      <c r="AH17" s="25"/>
    </row>
    <row r="18" spans="3:34" s="21" customFormat="1" ht="12.75">
      <c r="C18" s="45" t="s">
        <v>10</v>
      </c>
      <c r="D18" s="45"/>
      <c r="R18" s="28"/>
      <c r="S18" s="27"/>
      <c r="T18" s="27"/>
      <c r="U18" s="27"/>
      <c r="V18" s="27"/>
      <c r="W18" s="27"/>
      <c r="X18" s="27"/>
      <c r="Y18" s="27"/>
      <c r="Z18" s="31"/>
      <c r="AA18" s="31"/>
      <c r="AB18" s="21">
        <f t="shared" si="0"/>
        <v>0</v>
      </c>
      <c r="AH18" s="25"/>
    </row>
    <row r="19" spans="8:34" s="21" customFormat="1" ht="12.75">
      <c r="H19" s="44"/>
      <c r="I19" s="203" t="s">
        <v>2</v>
      </c>
      <c r="J19" s="203"/>
      <c r="K19" s="203"/>
      <c r="L19" s="203"/>
      <c r="M19" s="44"/>
      <c r="N19" s="22"/>
      <c r="O19" s="22"/>
      <c r="P19" s="22"/>
      <c r="Q19" s="22"/>
      <c r="R19" s="23"/>
      <c r="S19" s="44"/>
      <c r="T19" s="44"/>
      <c r="U19" s="44"/>
      <c r="V19" s="44"/>
      <c r="W19" s="44"/>
      <c r="X19" s="22"/>
      <c r="Y19" s="27"/>
      <c r="Z19" s="31"/>
      <c r="AA19" s="31"/>
      <c r="AB19" s="21">
        <f t="shared" si="0"/>
        <v>0</v>
      </c>
      <c r="AH19" s="25"/>
    </row>
    <row r="20" spans="8:34" s="21" customFormat="1" ht="12.75">
      <c r="H20" s="45"/>
      <c r="I20" s="204" t="s">
        <v>3</v>
      </c>
      <c r="J20" s="204"/>
      <c r="K20" s="204"/>
      <c r="L20" s="204"/>
      <c r="M20" s="45"/>
      <c r="N20" s="45"/>
      <c r="O20" s="45"/>
      <c r="P20" s="45"/>
      <c r="Q20" s="45"/>
      <c r="R20" s="46"/>
      <c r="S20" s="26"/>
      <c r="T20" s="26"/>
      <c r="U20" s="26"/>
      <c r="V20" s="26"/>
      <c r="W20" s="44"/>
      <c r="X20" s="44"/>
      <c r="Y20" s="27"/>
      <c r="Z20" s="31"/>
      <c r="AA20" s="31"/>
      <c r="AB20" s="21">
        <f t="shared" si="0"/>
        <v>0</v>
      </c>
      <c r="AH20" s="25"/>
    </row>
    <row r="21" spans="3:34" s="21" customFormat="1" ht="7.5" customHeight="1">
      <c r="C21" s="45"/>
      <c r="D21" s="45"/>
      <c r="R21" s="28"/>
      <c r="Z21" s="31"/>
      <c r="AA21" s="31"/>
      <c r="AH21" s="25"/>
    </row>
    <row r="22" spans="3:34" s="21" customFormat="1" ht="12.75">
      <c r="C22" s="47"/>
      <c r="D22" s="47"/>
      <c r="H22" s="45"/>
      <c r="I22" s="29"/>
      <c r="J22" s="29"/>
      <c r="K22" s="29"/>
      <c r="L22" s="29"/>
      <c r="M22" s="45"/>
      <c r="N22" s="45"/>
      <c r="O22" s="45"/>
      <c r="P22" s="45"/>
      <c r="Q22" s="45"/>
      <c r="R22" s="46"/>
      <c r="Z22" s="31"/>
      <c r="AA22" s="31"/>
      <c r="AH22" s="25"/>
    </row>
    <row r="23" spans="3:25" ht="12.75"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9"/>
      <c r="S23" s="48"/>
      <c r="T23" s="48"/>
      <c r="U23" s="48"/>
      <c r="V23" s="48"/>
      <c r="W23" s="48"/>
      <c r="X23" s="48"/>
      <c r="Y23" s="48"/>
    </row>
    <row r="24" spans="3:25" ht="16.5" customHeight="1"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1"/>
      <c r="S24" s="50"/>
      <c r="T24" s="50"/>
      <c r="U24" s="50"/>
      <c r="V24" s="50"/>
      <c r="W24" s="50"/>
      <c r="X24" s="50"/>
      <c r="Y24" s="50"/>
    </row>
    <row r="25" spans="3:25" ht="15.75" customHeight="1">
      <c r="C25" s="48"/>
      <c r="D25" s="48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1"/>
      <c r="S25" s="50"/>
      <c r="T25" s="50"/>
      <c r="U25" s="50"/>
      <c r="V25" s="50"/>
      <c r="W25" s="50"/>
      <c r="X25" s="50"/>
      <c r="Y25" s="50"/>
    </row>
    <row r="26" spans="3:25" ht="12.75">
      <c r="C26" s="48"/>
      <c r="D26" s="48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S26" s="10"/>
      <c r="T26" s="10"/>
      <c r="U26" s="10"/>
      <c r="V26" s="10"/>
      <c r="W26" s="10"/>
      <c r="X26" s="10"/>
      <c r="Y26" s="10"/>
    </row>
    <row r="27" spans="5:25" ht="12.75"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S27" s="10"/>
      <c r="T27" s="10"/>
      <c r="U27" s="10"/>
      <c r="V27" s="10"/>
      <c r="W27" s="10"/>
      <c r="X27" s="10"/>
      <c r="Y27" s="10"/>
    </row>
    <row r="28" spans="3:4" ht="12.75">
      <c r="C28" s="52"/>
      <c r="D28" s="52"/>
    </row>
    <row r="29" spans="1:34" s="34" customFormat="1" ht="27" customHeight="1">
      <c r="A29" s="202"/>
      <c r="B29" s="20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3"/>
      <c r="S29" s="52"/>
      <c r="T29" s="52"/>
      <c r="U29" s="52"/>
      <c r="V29" s="52"/>
      <c r="W29" s="52"/>
      <c r="X29" s="52"/>
      <c r="Y29" s="52"/>
      <c r="Z29" s="54"/>
      <c r="AA29" s="54"/>
      <c r="AH29" s="55"/>
    </row>
    <row r="30" spans="5:25" ht="29.25" customHeight="1"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3"/>
      <c r="S30" s="52"/>
      <c r="T30" s="52"/>
      <c r="U30" s="52"/>
      <c r="V30" s="52"/>
      <c r="W30" s="52"/>
      <c r="X30" s="52"/>
      <c r="Y30" s="52"/>
    </row>
  </sheetData>
  <sheetProtection/>
  <mergeCells count="43">
    <mergeCell ref="A11:A14"/>
    <mergeCell ref="B11:B14"/>
    <mergeCell ref="C11:C14"/>
    <mergeCell ref="E11:L11"/>
    <mergeCell ref="L13:L14"/>
    <mergeCell ref="A29:B29"/>
    <mergeCell ref="I16:L16"/>
    <mergeCell ref="I17:L17"/>
    <mergeCell ref="I19:L19"/>
    <mergeCell ref="I20:L20"/>
    <mergeCell ref="V13:V14"/>
    <mergeCell ref="Z11:Z14"/>
    <mergeCell ref="D11:D14"/>
    <mergeCell ref="H13:H14"/>
    <mergeCell ref="I13:I14"/>
    <mergeCell ref="G13:G14"/>
    <mergeCell ref="N11:N14"/>
    <mergeCell ref="E13:E14"/>
    <mergeCell ref="K13:K14"/>
    <mergeCell ref="AH12:AH13"/>
    <mergeCell ref="O11:O14"/>
    <mergeCell ref="P11:P13"/>
    <mergeCell ref="Q11:Q14"/>
    <mergeCell ref="R11:R14"/>
    <mergeCell ref="S13:S14"/>
    <mergeCell ref="AA11:AA14"/>
    <mergeCell ref="Y11:Y14"/>
    <mergeCell ref="W13:W14"/>
    <mergeCell ref="U13:U14"/>
    <mergeCell ref="W1:X1"/>
    <mergeCell ref="S3:X3"/>
    <mergeCell ref="C5:X5"/>
    <mergeCell ref="C6:X6"/>
    <mergeCell ref="C7:X7"/>
    <mergeCell ref="C9:X9"/>
    <mergeCell ref="S11:X12"/>
    <mergeCell ref="J13:J14"/>
    <mergeCell ref="F13:F14"/>
    <mergeCell ref="J12:L12"/>
    <mergeCell ref="E12:I12"/>
    <mergeCell ref="M11:M14"/>
    <mergeCell ref="X13:X14"/>
    <mergeCell ref="T13:T14"/>
  </mergeCells>
  <conditionalFormatting sqref="A15">
    <cfRule type="cellIs" priority="1" dxfId="96" operator="equal" stopIfTrue="1">
      <formula>$W$10</formula>
    </cfRule>
  </conditionalFormatting>
  <conditionalFormatting sqref="U15:X15 E15:K15">
    <cfRule type="cellIs" priority="2" dxfId="97" operator="between" stopIfTrue="1">
      <formula>0</formula>
      <formula>59</formula>
    </cfRule>
  </conditionalFormatting>
  <conditionalFormatting sqref="S15">
    <cfRule type="cellIs" priority="3" dxfId="98" operator="lessThan" stopIfTrue="1">
      <formula>60</formula>
    </cfRule>
  </conditionalFormatting>
  <conditionalFormatting sqref="P15">
    <cfRule type="cellIs" priority="4" dxfId="96" operator="greaterThan" stopIfTrue="1">
      <formula>$P$14</formula>
    </cfRule>
  </conditionalFormatting>
  <printOptions/>
  <pageMargins left="0.2" right="0.2" top="0.23" bottom="0.19" header="0.19" footer="0.19"/>
  <pageSetup horizontalDpi="600" verticalDpi="600" orientation="landscape" paperSize="9" scale="83" r:id="rId1"/>
  <colBreaks count="1" manualBreakCount="1">
    <brk id="28" max="46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H39"/>
  <sheetViews>
    <sheetView view="pageBreakPreview" zoomScale="75" zoomScaleSheetLayoutView="75" workbookViewId="0" topLeftCell="A5">
      <selection activeCell="A5" sqref="A5:Z31"/>
    </sheetView>
  </sheetViews>
  <sheetFormatPr defaultColWidth="9.140625" defaultRowHeight="12.75"/>
  <cols>
    <col min="1" max="1" width="4.28125" style="0" customWidth="1"/>
    <col min="2" max="2" width="9.7109375" style="0" customWidth="1"/>
    <col min="3" max="3" width="27.8515625" style="0" hidden="1" customWidth="1"/>
    <col min="4" max="4" width="38.28125" style="0" customWidth="1"/>
    <col min="5" max="5" width="5.140625" style="0" customWidth="1"/>
    <col min="6" max="6" width="5.00390625" style="0" customWidth="1"/>
    <col min="7" max="8" width="4.28125" style="0" customWidth="1"/>
    <col min="9" max="9" width="4.00390625" style="0" hidden="1" customWidth="1"/>
    <col min="10" max="10" width="5.421875" style="0" customWidth="1"/>
    <col min="11" max="11" width="4.8515625" style="0" customWidth="1"/>
    <col min="12" max="12" width="4.57421875" style="0" customWidth="1"/>
    <col min="13" max="13" width="3.8515625" style="0" customWidth="1"/>
    <col min="14" max="14" width="7.140625" style="0" customWidth="1"/>
    <col min="15" max="15" width="9.421875" style="0" customWidth="1"/>
    <col min="16" max="16" width="8.7109375" style="0" customWidth="1"/>
    <col min="17" max="17" width="8.28125" style="0" customWidth="1"/>
    <col min="18" max="18" width="8.00390625" style="13" customWidth="1"/>
    <col min="19" max="19" width="5.8515625" style="0" customWidth="1"/>
    <col min="20" max="20" width="6.28125" style="0" customWidth="1"/>
    <col min="21" max="21" width="6.140625" style="0" customWidth="1"/>
    <col min="22" max="22" width="4.140625" style="0" customWidth="1"/>
    <col min="23" max="23" width="3.7109375" style="0" customWidth="1"/>
    <col min="24" max="24" width="2.8515625" style="0" hidden="1" customWidth="1"/>
    <col min="25" max="25" width="7.28125" style="0" customWidth="1"/>
    <col min="26" max="26" width="9.57421875" style="4" customWidth="1"/>
    <col min="27" max="27" width="10.7109375" style="4" customWidth="1"/>
    <col min="28" max="28" width="7.7109375" style="0" customWidth="1"/>
    <col min="29" max="29" width="8.140625" style="0" customWidth="1"/>
    <col min="30" max="30" width="7.421875" style="0" customWidth="1"/>
    <col min="31" max="31" width="7.28125" style="0" customWidth="1"/>
    <col min="32" max="32" width="5.8515625" style="0" customWidth="1"/>
    <col min="33" max="33" width="6.28125" style="0" customWidth="1"/>
    <col min="34" max="34" width="8.140625" style="8" customWidth="1"/>
  </cols>
  <sheetData>
    <row r="1" spans="19:25" ht="12.75">
      <c r="S1" s="4"/>
      <c r="T1" s="4"/>
      <c r="U1" s="4"/>
      <c r="V1" s="4"/>
      <c r="W1" s="112"/>
      <c r="X1" s="112"/>
      <c r="Y1" s="12"/>
    </row>
    <row r="2" spans="19:25" ht="4.5" customHeight="1">
      <c r="S2" s="4"/>
      <c r="T2" s="4"/>
      <c r="U2" s="4"/>
      <c r="V2" s="4"/>
      <c r="W2" s="4"/>
      <c r="X2" s="4"/>
      <c r="Y2" s="4"/>
    </row>
    <row r="3" spans="19:25" ht="12.75">
      <c r="S3" s="113" t="s">
        <v>9</v>
      </c>
      <c r="T3" s="113"/>
      <c r="U3" s="113"/>
      <c r="V3" s="113"/>
      <c r="W3" s="113"/>
      <c r="X3" s="113"/>
      <c r="Y3" s="4"/>
    </row>
    <row r="4" spans="19:25" ht="4.5" customHeight="1">
      <c r="S4" s="3"/>
      <c r="T4" s="3"/>
      <c r="U4" s="3"/>
      <c r="V4" s="3"/>
      <c r="W4" s="3"/>
      <c r="X4" s="3"/>
      <c r="Y4" s="3"/>
    </row>
    <row r="5" spans="3:27" ht="15" customHeight="1">
      <c r="C5" s="176" t="s">
        <v>41</v>
      </c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"/>
      <c r="Z5" s="12"/>
      <c r="AA5" s="34" t="s">
        <v>18</v>
      </c>
    </row>
    <row r="6" spans="3:27" ht="15" customHeight="1">
      <c r="C6" s="176" t="s">
        <v>44</v>
      </c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"/>
      <c r="AA6">
        <v>0</v>
      </c>
    </row>
    <row r="7" spans="3:25" ht="15" customHeight="1">
      <c r="C7" s="176" t="s">
        <v>127</v>
      </c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"/>
    </row>
    <row r="8" spans="3:25" ht="8.25" customHeight="1"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14"/>
      <c r="S8" s="7"/>
      <c r="T8" s="7"/>
      <c r="U8" s="7"/>
      <c r="V8" s="7"/>
      <c r="W8" s="7"/>
      <c r="X8" s="7"/>
      <c r="Y8" s="7"/>
    </row>
    <row r="9" spans="3:29" ht="12.75">
      <c r="C9" s="177" t="s">
        <v>143</v>
      </c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177"/>
      <c r="W9" s="177"/>
      <c r="X9" s="177"/>
      <c r="Y9" s="18"/>
      <c r="Z9" s="30">
        <v>1660</v>
      </c>
      <c r="AA9" s="33"/>
      <c r="AC9" s="34"/>
    </row>
    <row r="10" spans="3:27" ht="12.75">
      <c r="C10" s="34" t="s">
        <v>40</v>
      </c>
      <c r="D10" s="34"/>
      <c r="S10" s="20">
        <v>10</v>
      </c>
      <c r="U10" s="32">
        <v>0.45</v>
      </c>
      <c r="V10" s="35" t="s">
        <v>42</v>
      </c>
      <c r="W10" s="19">
        <f>IF(S10=1,"1 или 0 стип ком",IF(S10=2,1,IF(S10=4,"1  или 2 стип ком",FLOOR(S10*$U$10,1))))</f>
        <v>4</v>
      </c>
      <c r="Y10" s="8"/>
      <c r="Z10" s="30">
        <v>2416</v>
      </c>
      <c r="AA10" s="33"/>
    </row>
    <row r="11" spans="1:34" s="2" customFormat="1" ht="26.25" customHeight="1">
      <c r="A11" s="205" t="s">
        <v>0</v>
      </c>
      <c r="B11" s="205" t="s">
        <v>1</v>
      </c>
      <c r="C11" s="205" t="s">
        <v>14</v>
      </c>
      <c r="D11" s="197"/>
      <c r="E11" s="108" t="s">
        <v>4</v>
      </c>
      <c r="F11" s="109"/>
      <c r="G11" s="109"/>
      <c r="H11" s="109"/>
      <c r="I11" s="109"/>
      <c r="J11" s="109"/>
      <c r="K11" s="109"/>
      <c r="L11" s="109"/>
      <c r="M11" s="111" t="s">
        <v>7</v>
      </c>
      <c r="N11" s="115" t="s">
        <v>12</v>
      </c>
      <c r="O11" s="115" t="s">
        <v>32</v>
      </c>
      <c r="P11" s="115" t="s">
        <v>16</v>
      </c>
      <c r="Q11" s="115" t="s">
        <v>11</v>
      </c>
      <c r="R11" s="187" t="s">
        <v>17</v>
      </c>
      <c r="S11" s="178" t="s">
        <v>8</v>
      </c>
      <c r="T11" s="179"/>
      <c r="U11" s="179"/>
      <c r="V11" s="179"/>
      <c r="W11" s="179"/>
      <c r="X11" s="180"/>
      <c r="Y11" s="191" t="s">
        <v>13</v>
      </c>
      <c r="Z11" s="196" t="s">
        <v>43</v>
      </c>
      <c r="AA11" s="190" t="s">
        <v>31</v>
      </c>
      <c r="AH11" s="16"/>
    </row>
    <row r="12" spans="1:34" ht="43.5" customHeight="1">
      <c r="A12" s="200"/>
      <c r="B12" s="200"/>
      <c r="C12" s="200"/>
      <c r="D12" s="198"/>
      <c r="E12" s="108" t="s">
        <v>5</v>
      </c>
      <c r="F12" s="109"/>
      <c r="G12" s="109"/>
      <c r="H12" s="109"/>
      <c r="I12" s="110"/>
      <c r="J12" s="108" t="s">
        <v>6</v>
      </c>
      <c r="K12" s="109"/>
      <c r="L12" s="109"/>
      <c r="M12" s="111"/>
      <c r="N12" s="200"/>
      <c r="O12" s="184"/>
      <c r="P12" s="184"/>
      <c r="Q12" s="184"/>
      <c r="R12" s="188"/>
      <c r="S12" s="181"/>
      <c r="T12" s="182"/>
      <c r="U12" s="182"/>
      <c r="V12" s="182"/>
      <c r="W12" s="182"/>
      <c r="X12" s="183"/>
      <c r="Y12" s="192"/>
      <c r="Z12" s="196"/>
      <c r="AA12" s="190"/>
      <c r="AH12" s="114" t="s">
        <v>39</v>
      </c>
    </row>
    <row r="13" spans="1:34" ht="83.25" customHeight="1" thickBot="1">
      <c r="A13" s="200"/>
      <c r="B13" s="200"/>
      <c r="C13" s="200"/>
      <c r="D13" s="198"/>
      <c r="E13" s="119" t="s">
        <v>121</v>
      </c>
      <c r="F13" s="119" t="s">
        <v>108</v>
      </c>
      <c r="G13" s="119" t="s">
        <v>129</v>
      </c>
      <c r="H13" s="119" t="s">
        <v>110</v>
      </c>
      <c r="I13" s="119"/>
      <c r="J13" s="119"/>
      <c r="K13" s="119"/>
      <c r="L13" s="206"/>
      <c r="M13" s="111"/>
      <c r="N13" s="200"/>
      <c r="O13" s="184"/>
      <c r="P13" s="184"/>
      <c r="Q13" s="184"/>
      <c r="R13" s="188"/>
      <c r="S13" s="119" t="s">
        <v>118</v>
      </c>
      <c r="T13" s="119" t="s">
        <v>144</v>
      </c>
      <c r="U13" s="119"/>
      <c r="V13" s="194"/>
      <c r="W13" s="119"/>
      <c r="X13" s="119"/>
      <c r="Y13" s="192"/>
      <c r="Z13" s="196"/>
      <c r="AA13" s="190"/>
      <c r="AB13" s="11" t="s">
        <v>33</v>
      </c>
      <c r="AC13" s="11" t="s">
        <v>34</v>
      </c>
      <c r="AD13" s="11" t="s">
        <v>35</v>
      </c>
      <c r="AE13" s="11" t="s">
        <v>36</v>
      </c>
      <c r="AF13" s="11" t="s">
        <v>37</v>
      </c>
      <c r="AG13" s="11" t="s">
        <v>38</v>
      </c>
      <c r="AH13" s="114"/>
    </row>
    <row r="14" spans="1:27" ht="13.5" thickBot="1">
      <c r="A14" s="201"/>
      <c r="B14" s="201"/>
      <c r="C14" s="201"/>
      <c r="D14" s="199"/>
      <c r="E14" s="107"/>
      <c r="F14" s="107"/>
      <c r="G14" s="107"/>
      <c r="H14" s="107"/>
      <c r="I14" s="107"/>
      <c r="J14" s="107"/>
      <c r="K14" s="107"/>
      <c r="L14" s="207"/>
      <c r="M14" s="111"/>
      <c r="N14" s="201"/>
      <c r="O14" s="185"/>
      <c r="P14" s="36">
        <v>100</v>
      </c>
      <c r="Q14" s="186"/>
      <c r="R14" s="189"/>
      <c r="S14" s="107"/>
      <c r="T14" s="107"/>
      <c r="U14" s="107"/>
      <c r="V14" s="195"/>
      <c r="W14" s="107"/>
      <c r="X14" s="107"/>
      <c r="Y14" s="193"/>
      <c r="Z14" s="196"/>
      <c r="AA14" s="190"/>
    </row>
    <row r="15" spans="1:34" s="7" customFormat="1" ht="15" customHeight="1" thickBot="1">
      <c r="A15" s="57">
        <v>1</v>
      </c>
      <c r="B15" s="136" t="s">
        <v>51</v>
      </c>
      <c r="C15" s="137" t="s">
        <v>29</v>
      </c>
      <c r="D15" s="157" t="s">
        <v>80</v>
      </c>
      <c r="E15" s="139">
        <v>100</v>
      </c>
      <c r="F15" s="139">
        <v>100</v>
      </c>
      <c r="G15" s="139">
        <v>95</v>
      </c>
      <c r="H15" s="139">
        <v>100</v>
      </c>
      <c r="I15" s="139"/>
      <c r="J15" s="139"/>
      <c r="K15" s="139"/>
      <c r="L15" s="139"/>
      <c r="M15" s="140">
        <f aca="true" t="shared" si="0" ref="M15:M24">COUNTIF(E15:L15,"&gt;=0")</f>
        <v>4</v>
      </c>
      <c r="N15" s="141">
        <f aca="true" t="shared" si="1" ref="N15:N24">SUM(E15:L15)/M15</f>
        <v>98.75</v>
      </c>
      <c r="O15" s="130">
        <v>63.4</v>
      </c>
      <c r="P15" s="130"/>
      <c r="Q15" s="130">
        <f aca="true" t="shared" si="2" ref="Q15:Q24">N15*0.9+O15*0.1</f>
        <v>95.215</v>
      </c>
      <c r="R15" s="142"/>
      <c r="S15" s="160">
        <v>100</v>
      </c>
      <c r="T15" s="161">
        <v>100</v>
      </c>
      <c r="U15" s="161"/>
      <c r="V15" s="161"/>
      <c r="W15" s="161"/>
      <c r="X15" s="161"/>
      <c r="Y15" s="143" t="s">
        <v>100</v>
      </c>
      <c r="Z15" s="144">
        <v>2416</v>
      </c>
      <c r="AA15" s="70">
        <f>IF(AND(A15=$W$10,R16=R15,Q15=Q16),"УВАГА",0)</f>
        <v>0</v>
      </c>
      <c r="AB15" s="7">
        <f aca="true" t="shared" si="3" ref="AB15:AB24">-(AG15-AF15)</f>
        <v>0</v>
      </c>
      <c r="AC15" s="7">
        <f aca="true" t="shared" si="4" ref="AC15:AC24">IF(A15&lt;=$W$10,1,0)</f>
        <v>1</v>
      </c>
      <c r="AD15" s="7">
        <f aca="true" t="shared" si="5" ref="AD15:AD24">M15+COUNTIF(S15:X15,"&gt;=0")</f>
        <v>6</v>
      </c>
      <c r="AE15" s="7">
        <f aca="true" t="shared" si="6" ref="AE15:AE24">COUNTIF(E15:L15,"&lt;60")+COUNTIF(S15:X15,"&lt;60")</f>
        <v>0</v>
      </c>
      <c r="AF15" s="7">
        <f aca="true" t="shared" si="7" ref="AF15:AF24">COUNTIF(E15:L15,"&gt;=75")</f>
        <v>4</v>
      </c>
      <c r="AG15" s="7">
        <f aca="true" t="shared" si="8" ref="AG15:AG24">COUNTIF(E15:L15,"&gt;=90")</f>
        <v>4</v>
      </c>
      <c r="AH15" s="71">
        <f aca="true" t="shared" si="9" ref="AH15:AH24">AB15/M15</f>
        <v>0</v>
      </c>
    </row>
    <row r="16" spans="1:34" s="7" customFormat="1" ht="15" customHeight="1" thickBot="1">
      <c r="A16" s="57">
        <v>2</v>
      </c>
      <c r="B16" s="136" t="s">
        <v>51</v>
      </c>
      <c r="C16" s="146" t="s">
        <v>19</v>
      </c>
      <c r="D16" s="157" t="s">
        <v>74</v>
      </c>
      <c r="E16" s="139">
        <v>92</v>
      </c>
      <c r="F16" s="139">
        <v>98</v>
      </c>
      <c r="G16" s="139">
        <v>93</v>
      </c>
      <c r="H16" s="139">
        <v>95</v>
      </c>
      <c r="I16" s="139"/>
      <c r="J16" s="139"/>
      <c r="K16" s="139"/>
      <c r="L16" s="139"/>
      <c r="M16" s="140">
        <f t="shared" si="0"/>
        <v>4</v>
      </c>
      <c r="N16" s="141">
        <f t="shared" si="1"/>
        <v>94.5</v>
      </c>
      <c r="O16" s="130">
        <v>97.6</v>
      </c>
      <c r="P16" s="130"/>
      <c r="Q16" s="130">
        <f t="shared" si="2"/>
        <v>94.81</v>
      </c>
      <c r="R16" s="142"/>
      <c r="S16" s="162">
        <v>85</v>
      </c>
      <c r="T16" s="163">
        <v>95</v>
      </c>
      <c r="U16" s="163"/>
      <c r="V16" s="163"/>
      <c r="W16" s="163"/>
      <c r="X16" s="163"/>
      <c r="Y16" s="143"/>
      <c r="Z16" s="144">
        <v>2416</v>
      </c>
      <c r="AA16" s="70">
        <f>IF(AND(A16=$W$10,R17=R16,Q16=Q17),"УВАГА",0)</f>
        <v>0</v>
      </c>
      <c r="AB16" s="7">
        <f t="shared" si="3"/>
        <v>0</v>
      </c>
      <c r="AC16" s="7">
        <f t="shared" si="4"/>
        <v>1</v>
      </c>
      <c r="AD16" s="7">
        <f t="shared" si="5"/>
        <v>6</v>
      </c>
      <c r="AE16" s="7">
        <f t="shared" si="6"/>
        <v>0</v>
      </c>
      <c r="AF16" s="7">
        <f t="shared" si="7"/>
        <v>4</v>
      </c>
      <c r="AG16" s="7">
        <f t="shared" si="8"/>
        <v>4</v>
      </c>
      <c r="AH16" s="71">
        <f t="shared" si="9"/>
        <v>0</v>
      </c>
    </row>
    <row r="17" spans="1:34" s="7" customFormat="1" ht="15" customHeight="1" thickBot="1">
      <c r="A17" s="57">
        <v>3</v>
      </c>
      <c r="B17" s="136" t="s">
        <v>51</v>
      </c>
      <c r="C17" s="137" t="s">
        <v>27</v>
      </c>
      <c r="D17" s="157" t="s">
        <v>78</v>
      </c>
      <c r="E17" s="139">
        <v>92</v>
      </c>
      <c r="F17" s="139">
        <v>92</v>
      </c>
      <c r="G17" s="139">
        <v>94</v>
      </c>
      <c r="H17" s="139">
        <v>96</v>
      </c>
      <c r="I17" s="139"/>
      <c r="J17" s="139"/>
      <c r="K17" s="139"/>
      <c r="L17" s="139"/>
      <c r="M17" s="140">
        <f t="shared" si="0"/>
        <v>4</v>
      </c>
      <c r="N17" s="141">
        <f t="shared" si="1"/>
        <v>93.5</v>
      </c>
      <c r="O17" s="130">
        <v>79.7</v>
      </c>
      <c r="P17" s="130"/>
      <c r="Q17" s="130">
        <f t="shared" si="2"/>
        <v>92.12</v>
      </c>
      <c r="R17" s="142"/>
      <c r="S17" s="140">
        <v>90</v>
      </c>
      <c r="T17" s="139">
        <v>95</v>
      </c>
      <c r="U17" s="139"/>
      <c r="V17" s="139"/>
      <c r="W17" s="139"/>
      <c r="X17" s="139"/>
      <c r="Y17" s="143" t="s">
        <v>271</v>
      </c>
      <c r="Z17" s="144">
        <v>2416</v>
      </c>
      <c r="AA17" s="70">
        <f>IF(AND(A17=$W$10,R18=R17,Q17=Q18),"УВАГА",0)</f>
        <v>0</v>
      </c>
      <c r="AB17" s="7">
        <f t="shared" si="3"/>
        <v>0</v>
      </c>
      <c r="AC17" s="7">
        <f t="shared" si="4"/>
        <v>1</v>
      </c>
      <c r="AD17" s="7">
        <f t="shared" si="5"/>
        <v>6</v>
      </c>
      <c r="AE17" s="7">
        <f t="shared" si="6"/>
        <v>0</v>
      </c>
      <c r="AF17" s="7">
        <f t="shared" si="7"/>
        <v>4</v>
      </c>
      <c r="AG17" s="7">
        <f t="shared" si="8"/>
        <v>4</v>
      </c>
      <c r="AH17" s="71">
        <f t="shared" si="9"/>
        <v>0</v>
      </c>
    </row>
    <row r="18" spans="1:34" s="7" customFormat="1" ht="15" customHeight="1" thickBot="1">
      <c r="A18" s="57">
        <v>4</v>
      </c>
      <c r="B18" s="136" t="s">
        <v>51</v>
      </c>
      <c r="C18" s="146" t="s">
        <v>23</v>
      </c>
      <c r="D18" s="157" t="s">
        <v>73</v>
      </c>
      <c r="E18" s="139">
        <v>90</v>
      </c>
      <c r="F18" s="139">
        <v>94</v>
      </c>
      <c r="G18" s="139">
        <v>85</v>
      </c>
      <c r="H18" s="139">
        <v>90</v>
      </c>
      <c r="I18" s="139"/>
      <c r="J18" s="139"/>
      <c r="K18" s="139"/>
      <c r="L18" s="139"/>
      <c r="M18" s="140">
        <f t="shared" si="0"/>
        <v>4</v>
      </c>
      <c r="N18" s="141">
        <f t="shared" si="1"/>
        <v>89.75</v>
      </c>
      <c r="O18" s="130">
        <v>100</v>
      </c>
      <c r="P18" s="130"/>
      <c r="Q18" s="130">
        <f t="shared" si="2"/>
        <v>90.775</v>
      </c>
      <c r="R18" s="142"/>
      <c r="S18" s="140">
        <v>85</v>
      </c>
      <c r="T18" s="139">
        <v>90</v>
      </c>
      <c r="U18" s="139"/>
      <c r="V18" s="139"/>
      <c r="W18" s="139"/>
      <c r="X18" s="139"/>
      <c r="Y18" s="143"/>
      <c r="Z18" s="144">
        <v>1660</v>
      </c>
      <c r="AA18" s="70">
        <f>IF(AND(A18=$W$10,R19=R18,Q18=Q19),"УВАГА",0)</f>
        <v>0</v>
      </c>
      <c r="AB18" s="7">
        <f t="shared" si="3"/>
        <v>1</v>
      </c>
      <c r="AC18" s="7">
        <f t="shared" si="4"/>
        <v>1</v>
      </c>
      <c r="AD18" s="7">
        <f t="shared" si="5"/>
        <v>6</v>
      </c>
      <c r="AE18" s="7">
        <f t="shared" si="6"/>
        <v>0</v>
      </c>
      <c r="AF18" s="7">
        <f t="shared" si="7"/>
        <v>4</v>
      </c>
      <c r="AG18" s="7">
        <f t="shared" si="8"/>
        <v>3</v>
      </c>
      <c r="AH18" s="71">
        <f t="shared" si="9"/>
        <v>0.25</v>
      </c>
    </row>
    <row r="19" spans="1:34" ht="15" customHeight="1" thickBot="1">
      <c r="A19" s="59">
        <v>5</v>
      </c>
      <c r="B19" s="40" t="s">
        <v>51</v>
      </c>
      <c r="C19" s="60" t="s">
        <v>20</v>
      </c>
      <c r="D19" s="61" t="s">
        <v>76</v>
      </c>
      <c r="E19" s="63">
        <v>100</v>
      </c>
      <c r="F19" s="63">
        <v>100</v>
      </c>
      <c r="G19" s="63">
        <v>96</v>
      </c>
      <c r="H19" s="63">
        <v>100</v>
      </c>
      <c r="I19" s="63"/>
      <c r="J19" s="63"/>
      <c r="K19" s="63"/>
      <c r="L19" s="63"/>
      <c r="M19" s="62">
        <f t="shared" si="0"/>
        <v>4</v>
      </c>
      <c r="N19" s="64">
        <f t="shared" si="1"/>
        <v>99</v>
      </c>
      <c r="O19" s="65"/>
      <c r="P19" s="65"/>
      <c r="Q19" s="65">
        <f t="shared" si="2"/>
        <v>89.10000000000001</v>
      </c>
      <c r="R19" s="66"/>
      <c r="S19" s="62">
        <v>98</v>
      </c>
      <c r="T19" s="63">
        <v>100</v>
      </c>
      <c r="U19" s="63"/>
      <c r="V19" s="63"/>
      <c r="W19" s="63"/>
      <c r="X19" s="63"/>
      <c r="Y19" s="67"/>
      <c r="Z19" s="58"/>
      <c r="AA19" s="38">
        <f>IF(AND(A19=$W$10,R20=R19,Q19=Q20),"УВАГА",0)</f>
        <v>0</v>
      </c>
      <c r="AB19">
        <f t="shared" si="3"/>
        <v>0</v>
      </c>
      <c r="AC19">
        <f t="shared" si="4"/>
        <v>0</v>
      </c>
      <c r="AD19">
        <f t="shared" si="5"/>
        <v>6</v>
      </c>
      <c r="AE19">
        <f t="shared" si="6"/>
        <v>0</v>
      </c>
      <c r="AF19">
        <f t="shared" si="7"/>
        <v>4</v>
      </c>
      <c r="AG19">
        <f t="shared" si="8"/>
        <v>4</v>
      </c>
      <c r="AH19" s="8">
        <f t="shared" si="9"/>
        <v>0</v>
      </c>
    </row>
    <row r="20" spans="1:34" ht="15" customHeight="1" thickBot="1">
      <c r="A20" s="59">
        <v>6</v>
      </c>
      <c r="B20" s="40" t="s">
        <v>51</v>
      </c>
      <c r="C20" s="68" t="s">
        <v>21</v>
      </c>
      <c r="D20" s="61" t="s">
        <v>81</v>
      </c>
      <c r="E20" s="63">
        <v>90</v>
      </c>
      <c r="F20" s="63">
        <v>94</v>
      </c>
      <c r="G20" s="63">
        <v>90</v>
      </c>
      <c r="H20" s="63">
        <v>91</v>
      </c>
      <c r="I20" s="63"/>
      <c r="J20" s="63"/>
      <c r="K20" s="63"/>
      <c r="L20" s="63"/>
      <c r="M20" s="62">
        <f t="shared" si="0"/>
        <v>4</v>
      </c>
      <c r="N20" s="64">
        <f t="shared" si="1"/>
        <v>91.25</v>
      </c>
      <c r="O20" s="65"/>
      <c r="P20" s="65"/>
      <c r="Q20" s="65">
        <f t="shared" si="2"/>
        <v>82.125</v>
      </c>
      <c r="R20" s="66"/>
      <c r="S20" s="62">
        <v>70</v>
      </c>
      <c r="T20" s="63">
        <v>95</v>
      </c>
      <c r="U20" s="63"/>
      <c r="V20" s="63"/>
      <c r="W20" s="63"/>
      <c r="X20" s="63"/>
      <c r="Y20" s="67"/>
      <c r="Z20" s="58"/>
      <c r="AA20" s="38" t="e">
        <f>IF(AND(A20=$W$10,#REF!=R20,Q20=#REF!),"УВАГА",0)</f>
        <v>#REF!</v>
      </c>
      <c r="AB20">
        <f t="shared" si="3"/>
        <v>0</v>
      </c>
      <c r="AC20">
        <f t="shared" si="4"/>
        <v>0</v>
      </c>
      <c r="AD20">
        <f t="shared" si="5"/>
        <v>6</v>
      </c>
      <c r="AE20">
        <f t="shared" si="6"/>
        <v>0</v>
      </c>
      <c r="AF20">
        <f t="shared" si="7"/>
        <v>4</v>
      </c>
      <c r="AG20">
        <f t="shared" si="8"/>
        <v>4</v>
      </c>
      <c r="AH20" s="8">
        <f t="shared" si="9"/>
        <v>0</v>
      </c>
    </row>
    <row r="21" spans="1:34" ht="15" customHeight="1" thickBot="1">
      <c r="A21" s="59">
        <v>7</v>
      </c>
      <c r="B21" s="40" t="s">
        <v>51</v>
      </c>
      <c r="C21" s="68" t="s">
        <v>28</v>
      </c>
      <c r="D21" s="61" t="s">
        <v>72</v>
      </c>
      <c r="E21" s="63">
        <v>98</v>
      </c>
      <c r="F21" s="63">
        <v>80</v>
      </c>
      <c r="G21" s="63">
        <v>85</v>
      </c>
      <c r="H21" s="63">
        <v>85</v>
      </c>
      <c r="I21" s="63"/>
      <c r="J21" s="63"/>
      <c r="K21" s="63"/>
      <c r="L21" s="63"/>
      <c r="M21" s="62">
        <f t="shared" si="0"/>
        <v>4</v>
      </c>
      <c r="N21" s="64">
        <f t="shared" si="1"/>
        <v>87</v>
      </c>
      <c r="O21" s="65">
        <v>18.7</v>
      </c>
      <c r="P21" s="65"/>
      <c r="Q21" s="65">
        <f t="shared" si="2"/>
        <v>80.17</v>
      </c>
      <c r="R21" s="66"/>
      <c r="S21" s="62">
        <v>85</v>
      </c>
      <c r="T21" s="63">
        <v>92</v>
      </c>
      <c r="U21" s="63"/>
      <c r="V21" s="63"/>
      <c r="W21" s="63"/>
      <c r="X21" s="63"/>
      <c r="Y21" s="67"/>
      <c r="Z21" s="58"/>
      <c r="AA21" s="38">
        <f>IF(AND(A21=$W$10,R22=R21,Q21=Q22),"УВАГА",0)</f>
        <v>0</v>
      </c>
      <c r="AB21">
        <f t="shared" si="3"/>
        <v>3</v>
      </c>
      <c r="AC21">
        <f t="shared" si="4"/>
        <v>0</v>
      </c>
      <c r="AD21">
        <f t="shared" si="5"/>
        <v>6</v>
      </c>
      <c r="AE21">
        <f t="shared" si="6"/>
        <v>0</v>
      </c>
      <c r="AF21">
        <f t="shared" si="7"/>
        <v>4</v>
      </c>
      <c r="AG21">
        <f t="shared" si="8"/>
        <v>1</v>
      </c>
      <c r="AH21" s="8">
        <f t="shared" si="9"/>
        <v>0.75</v>
      </c>
    </row>
    <row r="22" spans="1:34" ht="15" customHeight="1" thickBot="1">
      <c r="A22" s="59">
        <v>8</v>
      </c>
      <c r="B22" s="40" t="s">
        <v>51</v>
      </c>
      <c r="C22" s="60" t="s">
        <v>22</v>
      </c>
      <c r="D22" s="61" t="s">
        <v>75</v>
      </c>
      <c r="E22" s="63">
        <v>75</v>
      </c>
      <c r="F22" s="63">
        <v>88</v>
      </c>
      <c r="G22" s="63">
        <v>89</v>
      </c>
      <c r="H22" s="63">
        <v>80</v>
      </c>
      <c r="I22" s="63"/>
      <c r="J22" s="63"/>
      <c r="K22" s="63"/>
      <c r="L22" s="63"/>
      <c r="M22" s="62">
        <f t="shared" si="0"/>
        <v>4</v>
      </c>
      <c r="N22" s="64">
        <f t="shared" si="1"/>
        <v>83</v>
      </c>
      <c r="O22" s="65"/>
      <c r="P22" s="65"/>
      <c r="Q22" s="65">
        <f t="shared" si="2"/>
        <v>74.7</v>
      </c>
      <c r="R22" s="66"/>
      <c r="S22" s="62">
        <v>60</v>
      </c>
      <c r="T22" s="63">
        <v>61</v>
      </c>
      <c r="U22" s="63"/>
      <c r="V22" s="63"/>
      <c r="W22" s="63"/>
      <c r="X22" s="63"/>
      <c r="Y22" s="67"/>
      <c r="Z22" s="58"/>
      <c r="AA22" s="38">
        <f>IF(AND(A22=$W$10,R23=R22,Q22=Q23),"УВАГА",0)</f>
        <v>0</v>
      </c>
      <c r="AB22">
        <f t="shared" si="3"/>
        <v>4</v>
      </c>
      <c r="AC22">
        <f t="shared" si="4"/>
        <v>0</v>
      </c>
      <c r="AD22">
        <f t="shared" si="5"/>
        <v>6</v>
      </c>
      <c r="AE22">
        <f t="shared" si="6"/>
        <v>0</v>
      </c>
      <c r="AF22">
        <f t="shared" si="7"/>
        <v>4</v>
      </c>
      <c r="AG22">
        <f t="shared" si="8"/>
        <v>0</v>
      </c>
      <c r="AH22" s="8">
        <f t="shared" si="9"/>
        <v>1</v>
      </c>
    </row>
    <row r="23" spans="1:34" ht="15" customHeight="1" thickBot="1">
      <c r="A23" s="59">
        <v>9</v>
      </c>
      <c r="B23" s="40" t="s">
        <v>51</v>
      </c>
      <c r="C23" s="60" t="s">
        <v>26</v>
      </c>
      <c r="D23" s="61" t="s">
        <v>79</v>
      </c>
      <c r="E23" s="63">
        <v>70</v>
      </c>
      <c r="F23" s="63">
        <v>78</v>
      </c>
      <c r="G23" s="63">
        <v>75</v>
      </c>
      <c r="H23" s="63">
        <v>82</v>
      </c>
      <c r="I23" s="63"/>
      <c r="J23" s="63"/>
      <c r="K23" s="63"/>
      <c r="L23" s="63"/>
      <c r="M23" s="62">
        <f t="shared" si="0"/>
        <v>4</v>
      </c>
      <c r="N23" s="64">
        <f t="shared" si="1"/>
        <v>76.25</v>
      </c>
      <c r="O23" s="65"/>
      <c r="P23" s="65"/>
      <c r="Q23" s="65">
        <f t="shared" si="2"/>
        <v>68.625</v>
      </c>
      <c r="R23" s="66"/>
      <c r="S23" s="62">
        <v>60</v>
      </c>
      <c r="T23" s="63">
        <v>90</v>
      </c>
      <c r="U23" s="63"/>
      <c r="V23" s="63"/>
      <c r="W23" s="63"/>
      <c r="X23" s="63"/>
      <c r="Y23" s="67"/>
      <c r="Z23" s="58"/>
      <c r="AA23" s="38">
        <f>IF(AND(A23=$W$10,R24=R23,Q23=Q24),"УВАГА",0)</f>
        <v>0</v>
      </c>
      <c r="AB23">
        <f t="shared" si="3"/>
        <v>3</v>
      </c>
      <c r="AC23">
        <f t="shared" si="4"/>
        <v>0</v>
      </c>
      <c r="AD23">
        <f t="shared" si="5"/>
        <v>6</v>
      </c>
      <c r="AE23">
        <f t="shared" si="6"/>
        <v>0</v>
      </c>
      <c r="AF23">
        <f t="shared" si="7"/>
        <v>3</v>
      </c>
      <c r="AG23">
        <f t="shared" si="8"/>
        <v>0</v>
      </c>
      <c r="AH23" s="8">
        <f t="shared" si="9"/>
        <v>0.75</v>
      </c>
    </row>
    <row r="24" spans="1:34" ht="15" customHeight="1" thickBot="1">
      <c r="A24" s="59">
        <v>10</v>
      </c>
      <c r="B24" s="40" t="s">
        <v>51</v>
      </c>
      <c r="C24" s="60" t="s">
        <v>24</v>
      </c>
      <c r="D24" s="61" t="s">
        <v>77</v>
      </c>
      <c r="E24" s="63">
        <v>92</v>
      </c>
      <c r="F24" s="63">
        <v>60</v>
      </c>
      <c r="G24" s="63">
        <v>70</v>
      </c>
      <c r="H24" s="63">
        <v>80</v>
      </c>
      <c r="I24" s="63"/>
      <c r="J24" s="63"/>
      <c r="K24" s="63"/>
      <c r="L24" s="63"/>
      <c r="M24" s="62">
        <f t="shared" si="0"/>
        <v>4</v>
      </c>
      <c r="N24" s="64">
        <f t="shared" si="1"/>
        <v>75.5</v>
      </c>
      <c r="O24" s="65"/>
      <c r="P24" s="65"/>
      <c r="Q24" s="65">
        <f t="shared" si="2"/>
        <v>67.95</v>
      </c>
      <c r="R24" s="66"/>
      <c r="S24" s="62">
        <v>65</v>
      </c>
      <c r="T24" s="63">
        <v>90</v>
      </c>
      <c r="U24" s="63"/>
      <c r="V24" s="63"/>
      <c r="W24" s="63"/>
      <c r="X24" s="63"/>
      <c r="Y24" s="67"/>
      <c r="Z24" s="58"/>
      <c r="AA24" s="38">
        <f>IF(AND(A24=$W$10,R25=R24,Q24=Q25),"УВАГА",)</f>
        <v>0</v>
      </c>
      <c r="AB24">
        <f t="shared" si="3"/>
        <v>1</v>
      </c>
      <c r="AC24">
        <f t="shared" si="4"/>
        <v>0</v>
      </c>
      <c r="AD24">
        <f t="shared" si="5"/>
        <v>6</v>
      </c>
      <c r="AE24">
        <f t="shared" si="6"/>
        <v>0</v>
      </c>
      <c r="AF24">
        <f t="shared" si="7"/>
        <v>2</v>
      </c>
      <c r="AG24">
        <f t="shared" si="8"/>
        <v>1</v>
      </c>
      <c r="AH24" s="8">
        <f t="shared" si="9"/>
        <v>0.25</v>
      </c>
    </row>
    <row r="25" spans="3:34" s="21" customFormat="1" ht="12.75">
      <c r="C25" s="43"/>
      <c r="D25" s="43"/>
      <c r="E25" s="43"/>
      <c r="F25" s="43"/>
      <c r="G25" s="43"/>
      <c r="H25" s="44"/>
      <c r="I25" s="203"/>
      <c r="J25" s="203"/>
      <c r="K25" s="203"/>
      <c r="L25" s="203"/>
      <c r="M25" s="44"/>
      <c r="N25" s="22"/>
      <c r="O25" s="22"/>
      <c r="P25" s="22"/>
      <c r="Q25" s="22"/>
      <c r="R25" s="23"/>
      <c r="S25" s="44"/>
      <c r="T25" s="44"/>
      <c r="U25" s="44"/>
      <c r="V25" s="44"/>
      <c r="W25" s="44"/>
      <c r="X25" s="22"/>
      <c r="Y25" s="24"/>
      <c r="Z25" s="31"/>
      <c r="AA25" s="31"/>
      <c r="AB25" s="21">
        <f>-(AG25-AF25)</f>
        <v>0</v>
      </c>
      <c r="AH25" s="25"/>
    </row>
    <row r="26" spans="5:34" s="21" customFormat="1" ht="12.75">
      <c r="E26" s="43"/>
      <c r="F26" s="43"/>
      <c r="G26" s="43"/>
      <c r="H26" s="45"/>
      <c r="I26" s="204" t="s">
        <v>3</v>
      </c>
      <c r="J26" s="204"/>
      <c r="K26" s="204"/>
      <c r="L26" s="204"/>
      <c r="M26" s="45"/>
      <c r="N26" s="45"/>
      <c r="O26" s="45"/>
      <c r="P26" s="45"/>
      <c r="Q26" s="45"/>
      <c r="R26" s="46"/>
      <c r="S26" s="26"/>
      <c r="T26" s="26"/>
      <c r="U26" s="26"/>
      <c r="V26" s="26"/>
      <c r="W26" s="44"/>
      <c r="X26" s="44"/>
      <c r="Y26" s="27"/>
      <c r="Z26" s="31"/>
      <c r="AA26" s="31"/>
      <c r="AB26" s="21">
        <f>-(AG26-AF26)</f>
        <v>0</v>
      </c>
      <c r="AH26" s="25"/>
    </row>
    <row r="27" spans="3:34" s="21" customFormat="1" ht="12.75">
      <c r="C27" s="45" t="s">
        <v>10</v>
      </c>
      <c r="D27" s="45"/>
      <c r="R27" s="28"/>
      <c r="S27" s="27"/>
      <c r="T27" s="27"/>
      <c r="U27" s="27"/>
      <c r="V27" s="27"/>
      <c r="W27" s="27"/>
      <c r="X27" s="27"/>
      <c r="Y27" s="27"/>
      <c r="Z27" s="31"/>
      <c r="AA27" s="31"/>
      <c r="AB27" s="21">
        <f>-(AG27-AF27)</f>
        <v>0</v>
      </c>
      <c r="AH27" s="25"/>
    </row>
    <row r="28" spans="8:34" s="21" customFormat="1" ht="12.75">
      <c r="H28" s="44"/>
      <c r="I28" s="203" t="s">
        <v>2</v>
      </c>
      <c r="J28" s="203"/>
      <c r="K28" s="203"/>
      <c r="L28" s="203"/>
      <c r="M28" s="44"/>
      <c r="N28" s="22"/>
      <c r="O28" s="22"/>
      <c r="P28" s="22"/>
      <c r="Q28" s="22"/>
      <c r="R28" s="23"/>
      <c r="S28" s="44"/>
      <c r="T28" s="44"/>
      <c r="U28" s="44"/>
      <c r="V28" s="44"/>
      <c r="W28" s="44"/>
      <c r="X28" s="22"/>
      <c r="Y28" s="27"/>
      <c r="Z28" s="31"/>
      <c r="AA28" s="31"/>
      <c r="AB28" s="21">
        <f>-(AG28-AF28)</f>
        <v>0</v>
      </c>
      <c r="AH28" s="25"/>
    </row>
    <row r="29" spans="8:34" s="21" customFormat="1" ht="12.75">
      <c r="H29" s="45"/>
      <c r="I29" s="204" t="s">
        <v>3</v>
      </c>
      <c r="J29" s="204"/>
      <c r="K29" s="204"/>
      <c r="L29" s="204"/>
      <c r="M29" s="45"/>
      <c r="N29" s="45"/>
      <c r="O29" s="45"/>
      <c r="P29" s="45"/>
      <c r="Q29" s="45"/>
      <c r="R29" s="46"/>
      <c r="S29" s="26"/>
      <c r="T29" s="26"/>
      <c r="U29" s="26"/>
      <c r="V29" s="26"/>
      <c r="W29" s="44"/>
      <c r="X29" s="44"/>
      <c r="Y29" s="27"/>
      <c r="Z29" s="31"/>
      <c r="AA29" s="31"/>
      <c r="AB29" s="21">
        <f>-(AG29-AF29)</f>
        <v>0</v>
      </c>
      <c r="AH29" s="25"/>
    </row>
    <row r="30" spans="3:34" s="21" customFormat="1" ht="7.5" customHeight="1">
      <c r="C30" s="45"/>
      <c r="D30" s="45"/>
      <c r="R30" s="28"/>
      <c r="Z30" s="31"/>
      <c r="AA30" s="31"/>
      <c r="AH30" s="25"/>
    </row>
    <row r="31" spans="3:34" s="21" customFormat="1" ht="12.75">
      <c r="C31" s="47"/>
      <c r="D31" s="47"/>
      <c r="H31" s="45"/>
      <c r="I31" s="29"/>
      <c r="J31" s="29"/>
      <c r="K31" s="29"/>
      <c r="L31" s="29"/>
      <c r="M31" s="45"/>
      <c r="N31" s="45"/>
      <c r="O31" s="45"/>
      <c r="P31" s="45"/>
      <c r="Q31" s="45"/>
      <c r="R31" s="46"/>
      <c r="Z31" s="31"/>
      <c r="AA31" s="31"/>
      <c r="AH31" s="25"/>
    </row>
    <row r="32" spans="3:25" ht="12.75"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9"/>
      <c r="S32" s="48"/>
      <c r="T32" s="48"/>
      <c r="U32" s="48"/>
      <c r="V32" s="48"/>
      <c r="W32" s="48"/>
      <c r="X32" s="48"/>
      <c r="Y32" s="48"/>
    </row>
    <row r="33" spans="3:25" ht="16.5" customHeight="1"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1"/>
      <c r="S33" s="50"/>
      <c r="T33" s="50"/>
      <c r="U33" s="50"/>
      <c r="V33" s="50"/>
      <c r="W33" s="50"/>
      <c r="X33" s="50"/>
      <c r="Y33" s="50"/>
    </row>
    <row r="34" spans="3:25" ht="15.75" customHeight="1">
      <c r="C34" s="48"/>
      <c r="D34" s="48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1"/>
      <c r="S34" s="50"/>
      <c r="T34" s="50"/>
      <c r="U34" s="50"/>
      <c r="V34" s="50"/>
      <c r="W34" s="50"/>
      <c r="X34" s="50"/>
      <c r="Y34" s="50"/>
    </row>
    <row r="35" spans="3:25" ht="12.75">
      <c r="C35" s="48"/>
      <c r="D35" s="48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S35" s="10"/>
      <c r="T35" s="10"/>
      <c r="U35" s="10"/>
      <c r="V35" s="10"/>
      <c r="W35" s="10"/>
      <c r="X35" s="10"/>
      <c r="Y35" s="10"/>
    </row>
    <row r="36" spans="5:25" ht="12.75"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S36" s="10"/>
      <c r="T36" s="10"/>
      <c r="U36" s="10"/>
      <c r="V36" s="10"/>
      <c r="W36" s="10"/>
      <c r="X36" s="10"/>
      <c r="Y36" s="10"/>
    </row>
    <row r="37" spans="3:4" ht="12.75">
      <c r="C37" s="52"/>
      <c r="D37" s="52"/>
    </row>
    <row r="38" spans="1:34" s="34" customFormat="1" ht="27" customHeight="1">
      <c r="A38" s="202"/>
      <c r="B38" s="20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3"/>
      <c r="S38" s="52"/>
      <c r="T38" s="52"/>
      <c r="U38" s="52"/>
      <c r="V38" s="52"/>
      <c r="W38" s="52"/>
      <c r="X38" s="52"/>
      <c r="Y38" s="52"/>
      <c r="Z38" s="54"/>
      <c r="AA38" s="54"/>
      <c r="AH38" s="55"/>
    </row>
    <row r="39" spans="5:25" ht="29.25" customHeight="1"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3"/>
      <c r="S39" s="52"/>
      <c r="T39" s="52"/>
      <c r="U39" s="52"/>
      <c r="V39" s="52"/>
      <c r="W39" s="52"/>
      <c r="X39" s="52"/>
      <c r="Y39" s="52"/>
    </row>
  </sheetData>
  <sheetProtection/>
  <mergeCells count="43">
    <mergeCell ref="A38:B38"/>
    <mergeCell ref="I25:L25"/>
    <mergeCell ref="I26:L26"/>
    <mergeCell ref="I28:L28"/>
    <mergeCell ref="I29:L29"/>
    <mergeCell ref="AH12:AH13"/>
    <mergeCell ref="O11:O14"/>
    <mergeCell ref="P11:P13"/>
    <mergeCell ref="Q11:Q14"/>
    <mergeCell ref="R11:R14"/>
    <mergeCell ref="S13:S14"/>
    <mergeCell ref="AA11:AA14"/>
    <mergeCell ref="U13:U14"/>
    <mergeCell ref="V13:V14"/>
    <mergeCell ref="Z11:Z14"/>
    <mergeCell ref="A11:A14"/>
    <mergeCell ref="B11:B14"/>
    <mergeCell ref="C11:C14"/>
    <mergeCell ref="E11:L11"/>
    <mergeCell ref="E13:E14"/>
    <mergeCell ref="K13:K14"/>
    <mergeCell ref="L13:L14"/>
    <mergeCell ref="H13:H14"/>
    <mergeCell ref="I13:I14"/>
    <mergeCell ref="G13:G14"/>
    <mergeCell ref="Y11:Y14"/>
    <mergeCell ref="W1:X1"/>
    <mergeCell ref="S3:X3"/>
    <mergeCell ref="C5:X5"/>
    <mergeCell ref="C6:X6"/>
    <mergeCell ref="C7:X7"/>
    <mergeCell ref="C9:X9"/>
    <mergeCell ref="S11:X12"/>
    <mergeCell ref="J13:J14"/>
    <mergeCell ref="F13:F14"/>
    <mergeCell ref="X13:X14"/>
    <mergeCell ref="T13:T14"/>
    <mergeCell ref="W13:W14"/>
    <mergeCell ref="N11:N14"/>
    <mergeCell ref="D11:D14"/>
    <mergeCell ref="J12:L12"/>
    <mergeCell ref="E12:I12"/>
    <mergeCell ref="M11:M14"/>
  </mergeCells>
  <conditionalFormatting sqref="T18:T24 U15:X24 E15:K24">
    <cfRule type="cellIs" priority="1" dxfId="97" operator="between" stopIfTrue="1">
      <formula>0</formula>
      <formula>59</formula>
    </cfRule>
  </conditionalFormatting>
  <conditionalFormatting sqref="A15:A24">
    <cfRule type="cellIs" priority="2" dxfId="96" operator="equal" stopIfTrue="1">
      <formula>$W$10</formula>
    </cfRule>
  </conditionalFormatting>
  <conditionalFormatting sqref="S15:S24">
    <cfRule type="cellIs" priority="3" dxfId="98" operator="lessThan" stopIfTrue="1">
      <formula>60</formula>
    </cfRule>
  </conditionalFormatting>
  <conditionalFormatting sqref="P15:P24">
    <cfRule type="cellIs" priority="4" dxfId="96" operator="greaterThan" stopIfTrue="1">
      <formula>$P$14</formula>
    </cfRule>
  </conditionalFormatting>
  <printOptions/>
  <pageMargins left="0.2" right="0.2" top="0.23" bottom="0.19" header="0.19" footer="0.19"/>
  <pageSetup horizontalDpi="600" verticalDpi="600" orientation="landscape" paperSize="9" scale="83" r:id="rId1"/>
  <colBreaks count="1" manualBreakCount="1">
    <brk id="28" max="46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H39"/>
  <sheetViews>
    <sheetView view="pageBreakPreview" zoomScale="75" zoomScaleSheetLayoutView="75" workbookViewId="0" topLeftCell="A4">
      <selection activeCell="A5" sqref="A5:Z30"/>
    </sheetView>
  </sheetViews>
  <sheetFormatPr defaultColWidth="9.140625" defaultRowHeight="12.75"/>
  <cols>
    <col min="1" max="1" width="4.28125" style="0" customWidth="1"/>
    <col min="2" max="2" width="10.8515625" style="0" customWidth="1"/>
    <col min="3" max="3" width="27.8515625" style="0" hidden="1" customWidth="1"/>
    <col min="4" max="4" width="33.140625" style="0" customWidth="1"/>
    <col min="5" max="5" width="5.140625" style="0" customWidth="1"/>
    <col min="6" max="6" width="4.421875" style="0" customWidth="1"/>
    <col min="7" max="7" width="5.28125" style="0" customWidth="1"/>
    <col min="8" max="8" width="6.421875" style="0" customWidth="1"/>
    <col min="9" max="9" width="0.42578125" style="0" hidden="1" customWidth="1"/>
    <col min="10" max="10" width="3.7109375" style="0" customWidth="1"/>
    <col min="11" max="11" width="4.8515625" style="0" customWidth="1"/>
    <col min="12" max="12" width="2.8515625" style="0" customWidth="1"/>
    <col min="13" max="13" width="3.8515625" style="0" customWidth="1"/>
    <col min="14" max="14" width="7.140625" style="0" customWidth="1"/>
    <col min="15" max="15" width="9.421875" style="0" customWidth="1"/>
    <col min="16" max="16" width="8.7109375" style="0" customWidth="1"/>
    <col min="17" max="17" width="8.28125" style="0" customWidth="1"/>
    <col min="18" max="18" width="8.00390625" style="13" customWidth="1"/>
    <col min="19" max="19" width="5.28125" style="0" customWidth="1"/>
    <col min="20" max="21" width="6.7109375" style="0" customWidth="1"/>
    <col min="22" max="22" width="4.140625" style="0" customWidth="1"/>
    <col min="23" max="23" width="4.00390625" style="0" customWidth="1"/>
    <col min="24" max="24" width="0.2890625" style="0" hidden="1" customWidth="1"/>
    <col min="25" max="25" width="7.7109375" style="0" customWidth="1"/>
    <col min="26" max="26" width="12.421875" style="4" customWidth="1"/>
    <col min="27" max="27" width="10.7109375" style="4" customWidth="1"/>
    <col min="28" max="28" width="7.7109375" style="0" customWidth="1"/>
    <col min="29" max="29" width="8.140625" style="0" customWidth="1"/>
    <col min="30" max="30" width="7.421875" style="0" customWidth="1"/>
    <col min="31" max="31" width="7.28125" style="0" customWidth="1"/>
    <col min="32" max="32" width="5.8515625" style="0" customWidth="1"/>
    <col min="33" max="33" width="6.28125" style="0" customWidth="1"/>
    <col min="34" max="34" width="8.140625" style="8" customWidth="1"/>
  </cols>
  <sheetData>
    <row r="1" spans="19:25" ht="12.75">
      <c r="S1" s="4"/>
      <c r="T1" s="4"/>
      <c r="U1" s="4"/>
      <c r="V1" s="4"/>
      <c r="W1" s="112"/>
      <c r="X1" s="112"/>
      <c r="Y1" s="12"/>
    </row>
    <row r="2" spans="19:25" ht="4.5" customHeight="1">
      <c r="S2" s="4"/>
      <c r="T2" s="4"/>
      <c r="U2" s="4"/>
      <c r="V2" s="4"/>
      <c r="W2" s="4"/>
      <c r="X2" s="4"/>
      <c r="Y2" s="4"/>
    </row>
    <row r="3" spans="19:25" ht="12.75">
      <c r="S3" s="113" t="s">
        <v>9</v>
      </c>
      <c r="T3" s="113"/>
      <c r="U3" s="113"/>
      <c r="V3" s="113"/>
      <c r="W3" s="113"/>
      <c r="X3" s="113"/>
      <c r="Y3" s="4"/>
    </row>
    <row r="4" spans="19:25" ht="4.5" customHeight="1">
      <c r="S4" s="3"/>
      <c r="T4" s="3"/>
      <c r="U4" s="3"/>
      <c r="V4" s="3"/>
      <c r="W4" s="3"/>
      <c r="X4" s="3"/>
      <c r="Y4" s="3"/>
    </row>
    <row r="5" spans="3:27" ht="15" customHeight="1">
      <c r="C5" s="176" t="s">
        <v>41</v>
      </c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"/>
      <c r="Z5" s="12"/>
      <c r="AA5" s="34" t="s">
        <v>18</v>
      </c>
    </row>
    <row r="6" spans="3:27" ht="15" customHeight="1">
      <c r="C6" s="176" t="s">
        <v>44</v>
      </c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"/>
      <c r="AA6">
        <v>0</v>
      </c>
    </row>
    <row r="7" spans="3:25" ht="15" customHeight="1">
      <c r="C7" s="176" t="s">
        <v>145</v>
      </c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"/>
    </row>
    <row r="8" spans="3:25" ht="8.25" customHeight="1"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14"/>
      <c r="S8" s="7"/>
      <c r="T8" s="7"/>
      <c r="U8" s="7"/>
      <c r="V8" s="7"/>
      <c r="W8" s="7"/>
      <c r="X8" s="7"/>
      <c r="Y8" s="7"/>
    </row>
    <row r="9" spans="3:29" ht="12.75">
      <c r="C9" s="177" t="s">
        <v>146</v>
      </c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177"/>
      <c r="W9" s="177"/>
      <c r="X9" s="177"/>
      <c r="Y9" s="18"/>
      <c r="Z9" s="30">
        <v>1300</v>
      </c>
      <c r="AA9" s="33"/>
      <c r="AC9" s="34"/>
    </row>
    <row r="10" spans="3:27" ht="12.75">
      <c r="C10" s="34" t="s">
        <v>40</v>
      </c>
      <c r="D10" s="34"/>
      <c r="S10" s="20">
        <v>10</v>
      </c>
      <c r="U10" s="32">
        <v>0.45</v>
      </c>
      <c r="V10" s="35" t="s">
        <v>42</v>
      </c>
      <c r="W10" s="19">
        <f>IF(S10=1,"1 или 0 стип ком",IF(S10=2,1,IF(S10=4,"1  или 2 стип ком",FLOOR(S10*$U$10,1))))</f>
        <v>4</v>
      </c>
      <c r="Y10" s="8"/>
      <c r="Z10" s="30">
        <v>1892</v>
      </c>
      <c r="AA10" s="33"/>
    </row>
    <row r="11" spans="1:34" s="2" customFormat="1" ht="26.25" customHeight="1">
      <c r="A11" s="205" t="s">
        <v>0</v>
      </c>
      <c r="B11" s="205" t="s">
        <v>1</v>
      </c>
      <c r="C11" s="205" t="s">
        <v>14</v>
      </c>
      <c r="D11" s="197"/>
      <c r="E11" s="108" t="s">
        <v>4</v>
      </c>
      <c r="F11" s="109"/>
      <c r="G11" s="109"/>
      <c r="H11" s="109"/>
      <c r="I11" s="109"/>
      <c r="J11" s="109"/>
      <c r="K11" s="109"/>
      <c r="L11" s="109"/>
      <c r="M11" s="111" t="s">
        <v>7</v>
      </c>
      <c r="N11" s="115" t="s">
        <v>12</v>
      </c>
      <c r="O11" s="115" t="s">
        <v>32</v>
      </c>
      <c r="P11" s="115" t="s">
        <v>16</v>
      </c>
      <c r="Q11" s="210" t="s">
        <v>11</v>
      </c>
      <c r="R11" s="187" t="s">
        <v>17</v>
      </c>
      <c r="S11" s="178" t="s">
        <v>8</v>
      </c>
      <c r="T11" s="179"/>
      <c r="U11" s="179"/>
      <c r="V11" s="179"/>
      <c r="W11" s="179"/>
      <c r="X11" s="180"/>
      <c r="Y11" s="191" t="s">
        <v>13</v>
      </c>
      <c r="Z11" s="196" t="s">
        <v>43</v>
      </c>
      <c r="AA11" s="190" t="s">
        <v>31</v>
      </c>
      <c r="AH11" s="16"/>
    </row>
    <row r="12" spans="1:34" ht="43.5" customHeight="1">
      <c r="A12" s="200"/>
      <c r="B12" s="200"/>
      <c r="C12" s="200"/>
      <c r="D12" s="198"/>
      <c r="E12" s="108" t="s">
        <v>5</v>
      </c>
      <c r="F12" s="109"/>
      <c r="G12" s="109"/>
      <c r="H12" s="109"/>
      <c r="I12" s="110"/>
      <c r="J12" s="108" t="s">
        <v>6</v>
      </c>
      <c r="K12" s="109"/>
      <c r="L12" s="109"/>
      <c r="M12" s="111"/>
      <c r="N12" s="200"/>
      <c r="O12" s="184"/>
      <c r="P12" s="184"/>
      <c r="Q12" s="211"/>
      <c r="R12" s="188"/>
      <c r="S12" s="181"/>
      <c r="T12" s="182"/>
      <c r="U12" s="182"/>
      <c r="V12" s="182"/>
      <c r="W12" s="182"/>
      <c r="X12" s="183"/>
      <c r="Y12" s="192"/>
      <c r="Z12" s="196"/>
      <c r="AA12" s="190"/>
      <c r="AH12" s="114" t="s">
        <v>39</v>
      </c>
    </row>
    <row r="13" spans="1:34" ht="83.25" customHeight="1" thickBot="1">
      <c r="A13" s="200"/>
      <c r="B13" s="200"/>
      <c r="C13" s="200"/>
      <c r="D13" s="198"/>
      <c r="E13" s="119" t="s">
        <v>121</v>
      </c>
      <c r="F13" s="119" t="s">
        <v>108</v>
      </c>
      <c r="G13" s="119" t="s">
        <v>109</v>
      </c>
      <c r="H13" s="119" t="s">
        <v>147</v>
      </c>
      <c r="I13" s="119"/>
      <c r="J13" s="119"/>
      <c r="K13" s="119"/>
      <c r="L13" s="206"/>
      <c r="M13" s="111"/>
      <c r="N13" s="200"/>
      <c r="O13" s="184"/>
      <c r="P13" s="184"/>
      <c r="Q13" s="211"/>
      <c r="R13" s="188"/>
      <c r="S13" s="119" t="s">
        <v>15</v>
      </c>
      <c r="T13" s="119" t="s">
        <v>148</v>
      </c>
      <c r="U13" s="119" t="s">
        <v>119</v>
      </c>
      <c r="V13" s="194"/>
      <c r="W13" s="119"/>
      <c r="X13" s="119"/>
      <c r="Y13" s="192"/>
      <c r="Z13" s="196"/>
      <c r="AA13" s="190"/>
      <c r="AB13" s="11" t="s">
        <v>33</v>
      </c>
      <c r="AC13" s="11" t="s">
        <v>34</v>
      </c>
      <c r="AD13" s="11" t="s">
        <v>35</v>
      </c>
      <c r="AE13" s="11" t="s">
        <v>36</v>
      </c>
      <c r="AF13" s="11" t="s">
        <v>37</v>
      </c>
      <c r="AG13" s="11" t="s">
        <v>38</v>
      </c>
      <c r="AH13" s="114"/>
    </row>
    <row r="14" spans="1:27" ht="13.5" thickBot="1">
      <c r="A14" s="201"/>
      <c r="B14" s="201"/>
      <c r="C14" s="201"/>
      <c r="D14" s="199"/>
      <c r="E14" s="107"/>
      <c r="F14" s="107"/>
      <c r="G14" s="107"/>
      <c r="H14" s="107"/>
      <c r="I14" s="107"/>
      <c r="J14" s="107"/>
      <c r="K14" s="107"/>
      <c r="L14" s="207"/>
      <c r="M14" s="111"/>
      <c r="N14" s="201"/>
      <c r="O14" s="185"/>
      <c r="P14" s="36">
        <v>100</v>
      </c>
      <c r="Q14" s="212"/>
      <c r="R14" s="189"/>
      <c r="S14" s="107"/>
      <c r="T14" s="107"/>
      <c r="U14" s="107"/>
      <c r="V14" s="195"/>
      <c r="W14" s="107"/>
      <c r="X14" s="107"/>
      <c r="Y14" s="193"/>
      <c r="Z14" s="196"/>
      <c r="AA14" s="190"/>
    </row>
    <row r="15" spans="1:34" s="7" customFormat="1" ht="15" customHeight="1" thickBot="1">
      <c r="A15" s="57">
        <v>1</v>
      </c>
      <c r="B15" s="136" t="s">
        <v>52</v>
      </c>
      <c r="C15" s="137" t="s">
        <v>27</v>
      </c>
      <c r="D15" s="157" t="s">
        <v>87</v>
      </c>
      <c r="E15" s="139">
        <v>100</v>
      </c>
      <c r="F15" s="139">
        <v>81</v>
      </c>
      <c r="G15" s="139">
        <v>96</v>
      </c>
      <c r="H15" s="139">
        <v>90</v>
      </c>
      <c r="I15" s="139"/>
      <c r="J15" s="139"/>
      <c r="K15" s="139"/>
      <c r="L15" s="139"/>
      <c r="M15" s="140">
        <f aca="true" t="shared" si="0" ref="M15:M24">COUNTIF(E15:L15,"&gt;=0")</f>
        <v>4</v>
      </c>
      <c r="N15" s="141">
        <f aca="true" t="shared" si="1" ref="N15:N24">SUM(E15:L15)/M15</f>
        <v>91.75</v>
      </c>
      <c r="O15" s="130">
        <v>70</v>
      </c>
      <c r="P15" s="130"/>
      <c r="Q15" s="130">
        <f aca="true" t="shared" si="2" ref="Q15:Q24">N15*0.9+O15*0.1</f>
        <v>89.575</v>
      </c>
      <c r="R15" s="142"/>
      <c r="S15" s="140">
        <v>60</v>
      </c>
      <c r="T15" s="139">
        <v>61</v>
      </c>
      <c r="U15" s="139">
        <v>85</v>
      </c>
      <c r="V15" s="139"/>
      <c r="W15" s="139"/>
      <c r="X15" s="139"/>
      <c r="Y15" s="143"/>
      <c r="Z15" s="144">
        <v>1300</v>
      </c>
      <c r="AA15" s="70">
        <f>IF(AND(A15=$W$10,R16=R15,Q15=Q16),"УВАГА",0)</f>
        <v>0</v>
      </c>
      <c r="AB15" s="7">
        <f aca="true" t="shared" si="3" ref="AB15:AB24">-(AG15-AF15)</f>
        <v>1</v>
      </c>
      <c r="AC15" s="7">
        <f aca="true" t="shared" si="4" ref="AC15:AC24">IF(A15&lt;=$W$10,1,0)</f>
        <v>1</v>
      </c>
      <c r="AD15" s="7">
        <f aca="true" t="shared" si="5" ref="AD15:AD24">M15+COUNTIF(S15:X15,"&gt;=0")</f>
        <v>7</v>
      </c>
      <c r="AE15" s="7">
        <f aca="true" t="shared" si="6" ref="AE15:AE24">COUNTIF(E15:L15,"&lt;60")+COUNTIF(S15:X15,"&lt;60")</f>
        <v>0</v>
      </c>
      <c r="AF15" s="7">
        <f aca="true" t="shared" si="7" ref="AF15:AF24">COUNTIF(E15:L15,"&gt;=75")</f>
        <v>4</v>
      </c>
      <c r="AG15" s="7">
        <f aca="true" t="shared" si="8" ref="AG15:AG24">COUNTIF(E15:L15,"&gt;=90")</f>
        <v>3</v>
      </c>
      <c r="AH15" s="71">
        <f aca="true" t="shared" si="9" ref="AH15:AH24">AB15/M15</f>
        <v>0.25</v>
      </c>
    </row>
    <row r="16" spans="1:34" s="7" customFormat="1" ht="15" customHeight="1" thickBot="1">
      <c r="A16" s="57">
        <v>2</v>
      </c>
      <c r="B16" s="136" t="s">
        <v>52</v>
      </c>
      <c r="C16" s="137" t="s">
        <v>29</v>
      </c>
      <c r="D16" s="157" t="s">
        <v>88</v>
      </c>
      <c r="E16" s="139">
        <v>100</v>
      </c>
      <c r="F16" s="139">
        <v>75</v>
      </c>
      <c r="G16" s="139">
        <v>88</v>
      </c>
      <c r="H16" s="139">
        <v>90</v>
      </c>
      <c r="I16" s="139"/>
      <c r="J16" s="139"/>
      <c r="K16" s="139"/>
      <c r="L16" s="139"/>
      <c r="M16" s="140">
        <f t="shared" si="0"/>
        <v>4</v>
      </c>
      <c r="N16" s="141">
        <f t="shared" si="1"/>
        <v>88.25</v>
      </c>
      <c r="O16" s="130">
        <v>40</v>
      </c>
      <c r="P16" s="130"/>
      <c r="Q16" s="130">
        <f t="shared" si="2"/>
        <v>83.425</v>
      </c>
      <c r="R16" s="142"/>
      <c r="S16" s="140">
        <v>82</v>
      </c>
      <c r="T16" s="139">
        <v>82</v>
      </c>
      <c r="U16" s="139">
        <v>90</v>
      </c>
      <c r="V16" s="139"/>
      <c r="W16" s="139"/>
      <c r="X16" s="139"/>
      <c r="Y16" s="143"/>
      <c r="Z16" s="144">
        <v>1300</v>
      </c>
      <c r="AA16" s="70">
        <f>IF(AND(A16=$W$10,R17=R16,Q16=Q17),"УВАГА",0)</f>
        <v>0</v>
      </c>
      <c r="AB16" s="7">
        <f t="shared" si="3"/>
        <v>2</v>
      </c>
      <c r="AC16" s="7">
        <f t="shared" si="4"/>
        <v>1</v>
      </c>
      <c r="AD16" s="7">
        <f t="shared" si="5"/>
        <v>7</v>
      </c>
      <c r="AE16" s="7">
        <f t="shared" si="6"/>
        <v>0</v>
      </c>
      <c r="AF16" s="7">
        <f t="shared" si="7"/>
        <v>4</v>
      </c>
      <c r="AG16" s="7">
        <f t="shared" si="8"/>
        <v>2</v>
      </c>
      <c r="AH16" s="71">
        <f t="shared" si="9"/>
        <v>0.5</v>
      </c>
    </row>
    <row r="17" spans="1:34" s="7" customFormat="1" ht="15" customHeight="1" thickBot="1">
      <c r="A17" s="57">
        <v>3</v>
      </c>
      <c r="B17" s="136" t="s">
        <v>52</v>
      </c>
      <c r="C17" s="146" t="s">
        <v>21</v>
      </c>
      <c r="D17" s="157" t="s">
        <v>91</v>
      </c>
      <c r="E17" s="139">
        <v>95</v>
      </c>
      <c r="F17" s="139">
        <v>70</v>
      </c>
      <c r="G17" s="139">
        <v>91</v>
      </c>
      <c r="H17" s="139">
        <v>90</v>
      </c>
      <c r="I17" s="139"/>
      <c r="J17" s="139"/>
      <c r="K17" s="139"/>
      <c r="L17" s="139"/>
      <c r="M17" s="140">
        <f t="shared" si="0"/>
        <v>4</v>
      </c>
      <c r="N17" s="141">
        <f t="shared" si="1"/>
        <v>86.5</v>
      </c>
      <c r="O17" s="130">
        <v>40</v>
      </c>
      <c r="P17" s="130"/>
      <c r="Q17" s="130">
        <f t="shared" si="2"/>
        <v>81.85000000000001</v>
      </c>
      <c r="R17" s="142"/>
      <c r="S17" s="160">
        <v>70</v>
      </c>
      <c r="T17" s="161">
        <v>63</v>
      </c>
      <c r="U17" s="161">
        <v>90</v>
      </c>
      <c r="V17" s="161"/>
      <c r="W17" s="161"/>
      <c r="X17" s="161"/>
      <c r="Y17" s="143"/>
      <c r="Z17" s="144">
        <v>1300</v>
      </c>
      <c r="AA17" s="70">
        <f>IF(AND(A17=$W$10,R18=R17,Q17=Q18),"УВАГА",0)</f>
        <v>0</v>
      </c>
      <c r="AB17" s="7">
        <f t="shared" si="3"/>
        <v>0</v>
      </c>
      <c r="AC17" s="7">
        <f t="shared" si="4"/>
        <v>1</v>
      </c>
      <c r="AD17" s="7">
        <f t="shared" si="5"/>
        <v>7</v>
      </c>
      <c r="AE17" s="7">
        <f t="shared" si="6"/>
        <v>0</v>
      </c>
      <c r="AF17" s="7">
        <f t="shared" si="7"/>
        <v>3</v>
      </c>
      <c r="AG17" s="7">
        <f t="shared" si="8"/>
        <v>3</v>
      </c>
      <c r="AH17" s="71">
        <f t="shared" si="9"/>
        <v>0</v>
      </c>
    </row>
    <row r="18" spans="1:34" s="7" customFormat="1" ht="15" customHeight="1" thickBot="1">
      <c r="A18" s="57">
        <v>4</v>
      </c>
      <c r="B18" s="136" t="s">
        <v>52</v>
      </c>
      <c r="C18" s="137" t="s">
        <v>24</v>
      </c>
      <c r="D18" s="157" t="s">
        <v>90</v>
      </c>
      <c r="E18" s="139">
        <v>98</v>
      </c>
      <c r="F18" s="139">
        <v>60</v>
      </c>
      <c r="G18" s="139">
        <v>100</v>
      </c>
      <c r="H18" s="139">
        <v>100</v>
      </c>
      <c r="I18" s="139"/>
      <c r="J18" s="139"/>
      <c r="K18" s="139"/>
      <c r="L18" s="139"/>
      <c r="M18" s="140">
        <f t="shared" si="0"/>
        <v>4</v>
      </c>
      <c r="N18" s="141">
        <f t="shared" si="1"/>
        <v>89.5</v>
      </c>
      <c r="O18" s="130"/>
      <c r="P18" s="130"/>
      <c r="Q18" s="130">
        <f t="shared" si="2"/>
        <v>80.55</v>
      </c>
      <c r="R18" s="142"/>
      <c r="S18" s="140">
        <v>82</v>
      </c>
      <c r="T18" s="139">
        <v>61</v>
      </c>
      <c r="U18" s="139">
        <v>90</v>
      </c>
      <c r="V18" s="139"/>
      <c r="W18" s="139"/>
      <c r="X18" s="139"/>
      <c r="Y18" s="143"/>
      <c r="Z18" s="144">
        <v>1300</v>
      </c>
      <c r="AA18" s="70">
        <f>IF(AND(A18=$W$10,R19=R18,Q18=Q19),"УВАГА",0)</f>
        <v>0</v>
      </c>
      <c r="AB18" s="7">
        <f t="shared" si="3"/>
        <v>0</v>
      </c>
      <c r="AC18" s="7">
        <f t="shared" si="4"/>
        <v>1</v>
      </c>
      <c r="AD18" s="7">
        <f t="shared" si="5"/>
        <v>7</v>
      </c>
      <c r="AE18" s="7">
        <f t="shared" si="6"/>
        <v>0</v>
      </c>
      <c r="AF18" s="7">
        <f t="shared" si="7"/>
        <v>3</v>
      </c>
      <c r="AG18" s="7">
        <f t="shared" si="8"/>
        <v>3</v>
      </c>
      <c r="AH18" s="71">
        <f t="shared" si="9"/>
        <v>0</v>
      </c>
    </row>
    <row r="19" spans="1:34" ht="15" customHeight="1" thickBot="1">
      <c r="A19" s="59">
        <v>5</v>
      </c>
      <c r="B19" s="40" t="s">
        <v>52</v>
      </c>
      <c r="C19" s="68" t="s">
        <v>19</v>
      </c>
      <c r="D19" s="61" t="s">
        <v>85</v>
      </c>
      <c r="E19" s="63">
        <v>95</v>
      </c>
      <c r="F19" s="63">
        <v>70</v>
      </c>
      <c r="G19" s="63">
        <v>90</v>
      </c>
      <c r="H19" s="63">
        <v>85</v>
      </c>
      <c r="I19" s="63"/>
      <c r="J19" s="63"/>
      <c r="K19" s="63"/>
      <c r="L19" s="63"/>
      <c r="M19" s="62">
        <f t="shared" si="0"/>
        <v>4</v>
      </c>
      <c r="N19" s="64">
        <f t="shared" si="1"/>
        <v>85</v>
      </c>
      <c r="O19" s="65"/>
      <c r="P19" s="65"/>
      <c r="Q19" s="65">
        <f t="shared" si="2"/>
        <v>76.5</v>
      </c>
      <c r="R19" s="66"/>
      <c r="S19" s="41">
        <v>70</v>
      </c>
      <c r="T19" s="42">
        <v>62</v>
      </c>
      <c r="U19" s="42">
        <v>90</v>
      </c>
      <c r="V19" s="42"/>
      <c r="W19" s="42"/>
      <c r="X19" s="42"/>
      <c r="Y19" s="67"/>
      <c r="Z19" s="58"/>
      <c r="AA19" s="38">
        <f>IF(AND(A19=$W$10,R20=R19,Q19=Q20),"УВАГА",0)</f>
        <v>0</v>
      </c>
      <c r="AB19">
        <f t="shared" si="3"/>
        <v>1</v>
      </c>
      <c r="AC19">
        <f t="shared" si="4"/>
        <v>0</v>
      </c>
      <c r="AD19">
        <f t="shared" si="5"/>
        <v>7</v>
      </c>
      <c r="AE19">
        <f t="shared" si="6"/>
        <v>0</v>
      </c>
      <c r="AF19">
        <f t="shared" si="7"/>
        <v>3</v>
      </c>
      <c r="AG19">
        <f t="shared" si="8"/>
        <v>2</v>
      </c>
      <c r="AH19" s="8">
        <f t="shared" si="9"/>
        <v>0.25</v>
      </c>
    </row>
    <row r="20" spans="1:34" ht="15" customHeight="1" thickBot="1">
      <c r="A20" s="59">
        <v>6</v>
      </c>
      <c r="B20" s="40" t="s">
        <v>52</v>
      </c>
      <c r="C20" s="68" t="s">
        <v>23</v>
      </c>
      <c r="D20" s="61" t="s">
        <v>103</v>
      </c>
      <c r="E20" s="63">
        <v>95</v>
      </c>
      <c r="F20" s="63">
        <v>60</v>
      </c>
      <c r="G20" s="63">
        <v>60</v>
      </c>
      <c r="H20" s="63">
        <v>70</v>
      </c>
      <c r="I20" s="63"/>
      <c r="J20" s="63"/>
      <c r="K20" s="63"/>
      <c r="L20" s="63"/>
      <c r="M20" s="62">
        <f t="shared" si="0"/>
        <v>4</v>
      </c>
      <c r="N20" s="64">
        <f t="shared" si="1"/>
        <v>71.25</v>
      </c>
      <c r="O20" s="65">
        <v>45</v>
      </c>
      <c r="P20" s="65"/>
      <c r="Q20" s="65">
        <f t="shared" si="2"/>
        <v>68.625</v>
      </c>
      <c r="R20" s="66"/>
      <c r="S20" s="62">
        <v>64</v>
      </c>
      <c r="T20" s="63">
        <v>82</v>
      </c>
      <c r="U20" s="63">
        <v>80</v>
      </c>
      <c r="V20" s="63"/>
      <c r="W20" s="63"/>
      <c r="X20" s="63"/>
      <c r="Y20" s="67" t="s">
        <v>270</v>
      </c>
      <c r="Z20" s="58"/>
      <c r="AA20" s="38">
        <f>IF(AND(A20=$W$10,R21=R20,Q20=Q21),"УВАГА",)</f>
        <v>0</v>
      </c>
      <c r="AB20">
        <f t="shared" si="3"/>
        <v>0</v>
      </c>
      <c r="AC20">
        <f t="shared" si="4"/>
        <v>0</v>
      </c>
      <c r="AD20">
        <f t="shared" si="5"/>
        <v>7</v>
      </c>
      <c r="AE20">
        <f t="shared" si="6"/>
        <v>0</v>
      </c>
      <c r="AF20">
        <f t="shared" si="7"/>
        <v>1</v>
      </c>
      <c r="AG20">
        <f t="shared" si="8"/>
        <v>1</v>
      </c>
      <c r="AH20" s="8">
        <f t="shared" si="9"/>
        <v>0</v>
      </c>
    </row>
    <row r="21" spans="1:34" ht="15" customHeight="1" thickBot="1">
      <c r="A21" s="59">
        <v>7</v>
      </c>
      <c r="B21" s="40" t="s">
        <v>52</v>
      </c>
      <c r="C21" s="68" t="s">
        <v>28</v>
      </c>
      <c r="D21" s="61" t="s">
        <v>92</v>
      </c>
      <c r="E21" s="63">
        <v>75</v>
      </c>
      <c r="F21" s="63">
        <v>60</v>
      </c>
      <c r="G21" s="63">
        <v>75</v>
      </c>
      <c r="H21" s="63">
        <v>60</v>
      </c>
      <c r="I21" s="63"/>
      <c r="J21" s="63"/>
      <c r="K21" s="63"/>
      <c r="L21" s="63"/>
      <c r="M21" s="62">
        <f t="shared" si="0"/>
        <v>4</v>
      </c>
      <c r="N21" s="64">
        <f t="shared" si="1"/>
        <v>67.5</v>
      </c>
      <c r="O21" s="65"/>
      <c r="P21" s="65"/>
      <c r="Q21" s="65">
        <f t="shared" si="2"/>
        <v>60.75</v>
      </c>
      <c r="R21" s="66"/>
      <c r="S21" s="62">
        <v>70</v>
      </c>
      <c r="T21" s="63">
        <v>64</v>
      </c>
      <c r="U21" s="63">
        <v>70</v>
      </c>
      <c r="V21" s="63"/>
      <c r="W21" s="63"/>
      <c r="X21" s="63"/>
      <c r="Y21" s="67"/>
      <c r="Z21" s="58"/>
      <c r="AA21" s="38">
        <f>IF(AND(A21=$W$10,R22=R21,Q21=Q22),"УВАГА",0)</f>
        <v>0</v>
      </c>
      <c r="AB21">
        <f t="shared" si="3"/>
        <v>2</v>
      </c>
      <c r="AC21">
        <f t="shared" si="4"/>
        <v>0</v>
      </c>
      <c r="AD21">
        <f t="shared" si="5"/>
        <v>7</v>
      </c>
      <c r="AE21">
        <f t="shared" si="6"/>
        <v>0</v>
      </c>
      <c r="AF21">
        <f t="shared" si="7"/>
        <v>2</v>
      </c>
      <c r="AG21">
        <f t="shared" si="8"/>
        <v>0</v>
      </c>
      <c r="AH21" s="8">
        <f t="shared" si="9"/>
        <v>0.5</v>
      </c>
    </row>
    <row r="22" spans="1:34" ht="15" customHeight="1" thickBot="1">
      <c r="A22" s="59">
        <v>8</v>
      </c>
      <c r="B22" s="40" t="s">
        <v>52</v>
      </c>
      <c r="C22" s="60" t="s">
        <v>26</v>
      </c>
      <c r="D22" s="61" t="s">
        <v>89</v>
      </c>
      <c r="E22" s="63">
        <v>75</v>
      </c>
      <c r="F22" s="63">
        <v>60</v>
      </c>
      <c r="G22" s="63">
        <v>60</v>
      </c>
      <c r="H22" s="63">
        <v>65</v>
      </c>
      <c r="I22" s="63"/>
      <c r="J22" s="63"/>
      <c r="K22" s="63"/>
      <c r="L22" s="63"/>
      <c r="M22" s="62">
        <f t="shared" si="0"/>
        <v>4</v>
      </c>
      <c r="N22" s="64">
        <f t="shared" si="1"/>
        <v>65</v>
      </c>
      <c r="O22" s="65"/>
      <c r="P22" s="65"/>
      <c r="Q22" s="65">
        <f t="shared" si="2"/>
        <v>58.5</v>
      </c>
      <c r="R22" s="66"/>
      <c r="S22" s="62">
        <v>70</v>
      </c>
      <c r="T22" s="63">
        <v>60</v>
      </c>
      <c r="U22" s="63">
        <v>80</v>
      </c>
      <c r="V22" s="63"/>
      <c r="W22" s="63"/>
      <c r="X22" s="63"/>
      <c r="Y22" s="67"/>
      <c r="Z22" s="58"/>
      <c r="AA22" s="38" t="e">
        <f>IF(AND(A22=$W$10,#REF!=R22,Q22=#REF!),"УВАГА",0)</f>
        <v>#REF!</v>
      </c>
      <c r="AB22">
        <f t="shared" si="3"/>
        <v>1</v>
      </c>
      <c r="AC22">
        <f t="shared" si="4"/>
        <v>0</v>
      </c>
      <c r="AD22">
        <f t="shared" si="5"/>
        <v>7</v>
      </c>
      <c r="AE22">
        <f t="shared" si="6"/>
        <v>0</v>
      </c>
      <c r="AF22">
        <f t="shared" si="7"/>
        <v>1</v>
      </c>
      <c r="AG22">
        <f t="shared" si="8"/>
        <v>0</v>
      </c>
      <c r="AH22" s="8">
        <f t="shared" si="9"/>
        <v>0.25</v>
      </c>
    </row>
    <row r="23" spans="1:34" s="7" customFormat="1" ht="15" customHeight="1" thickBot="1">
      <c r="A23" s="59">
        <v>9</v>
      </c>
      <c r="B23" s="40" t="s">
        <v>52</v>
      </c>
      <c r="C23" s="60" t="s">
        <v>22</v>
      </c>
      <c r="D23" s="87" t="s">
        <v>86</v>
      </c>
      <c r="E23" s="63">
        <v>75</v>
      </c>
      <c r="F23" s="63">
        <v>60</v>
      </c>
      <c r="G23" s="63">
        <v>44</v>
      </c>
      <c r="H23" s="63">
        <v>70</v>
      </c>
      <c r="I23" s="63"/>
      <c r="J23" s="63"/>
      <c r="K23" s="63"/>
      <c r="L23" s="63"/>
      <c r="M23" s="62">
        <f t="shared" si="0"/>
        <v>4</v>
      </c>
      <c r="N23" s="64">
        <f t="shared" si="1"/>
        <v>62.25</v>
      </c>
      <c r="O23" s="65"/>
      <c r="P23" s="65"/>
      <c r="Q23" s="65">
        <f t="shared" si="2"/>
        <v>56.025</v>
      </c>
      <c r="R23" s="66"/>
      <c r="S23" s="62">
        <v>65</v>
      </c>
      <c r="T23" s="63">
        <v>60</v>
      </c>
      <c r="U23" s="63">
        <v>70</v>
      </c>
      <c r="V23" s="63"/>
      <c r="W23" s="63"/>
      <c r="X23" s="63"/>
      <c r="Y23" s="67"/>
      <c r="Z23" s="58"/>
      <c r="AA23" s="70">
        <f>IF(AND(A23=$W$10,R24=R23,Q23=Q24),"УВАГА",0)</f>
        <v>0</v>
      </c>
      <c r="AB23" s="7">
        <f>-(AG23-AF23)</f>
        <v>1</v>
      </c>
      <c r="AC23" s="7">
        <f>IF(A23&lt;=$W$10,1,0)</f>
        <v>0</v>
      </c>
      <c r="AD23" s="7">
        <f>M23+COUNTIF(S23:X23,"&gt;=0")</f>
        <v>7</v>
      </c>
      <c r="AE23" s="7">
        <f>COUNTIF(E23:L23,"&lt;60")+COUNTIF(S23:X23,"&lt;60")</f>
        <v>1</v>
      </c>
      <c r="AF23" s="7">
        <f>COUNTIF(E23:L23,"&gt;=75")</f>
        <v>1</v>
      </c>
      <c r="AG23" s="7">
        <f>COUNTIF(E23:L23,"&gt;=90")</f>
        <v>0</v>
      </c>
      <c r="AH23" s="71">
        <f>AB23/M23</f>
        <v>0.25</v>
      </c>
    </row>
    <row r="24" spans="1:34" ht="15" customHeight="1" thickBot="1">
      <c r="A24" s="59">
        <v>10</v>
      </c>
      <c r="B24" s="40" t="s">
        <v>52</v>
      </c>
      <c r="C24" s="60" t="s">
        <v>20</v>
      </c>
      <c r="D24" s="61" t="s">
        <v>102</v>
      </c>
      <c r="E24" s="63">
        <v>80</v>
      </c>
      <c r="F24" s="63">
        <v>70</v>
      </c>
      <c r="G24" s="63">
        <v>0</v>
      </c>
      <c r="H24" s="63">
        <v>60</v>
      </c>
      <c r="I24" s="63"/>
      <c r="J24" s="63"/>
      <c r="K24" s="63"/>
      <c r="L24" s="63"/>
      <c r="M24" s="62">
        <f t="shared" si="0"/>
        <v>4</v>
      </c>
      <c r="N24" s="64">
        <f t="shared" si="1"/>
        <v>52.5</v>
      </c>
      <c r="O24" s="65"/>
      <c r="P24" s="65"/>
      <c r="Q24" s="65">
        <f t="shared" si="2"/>
        <v>47.25</v>
      </c>
      <c r="R24" s="66"/>
      <c r="S24" s="62">
        <v>65</v>
      </c>
      <c r="T24" s="63">
        <v>60</v>
      </c>
      <c r="U24" s="63">
        <v>60</v>
      </c>
      <c r="V24" s="63"/>
      <c r="W24" s="63"/>
      <c r="X24" s="63"/>
      <c r="Y24" s="67"/>
      <c r="Z24" s="58"/>
      <c r="AA24" s="38">
        <f>IF(AND(A24=$W$10,R25=R24,Q24=Q25),"УВАГА",0)</f>
        <v>0</v>
      </c>
      <c r="AB24">
        <f t="shared" si="3"/>
        <v>1</v>
      </c>
      <c r="AC24">
        <f t="shared" si="4"/>
        <v>0</v>
      </c>
      <c r="AD24">
        <f t="shared" si="5"/>
        <v>7</v>
      </c>
      <c r="AE24">
        <f t="shared" si="6"/>
        <v>1</v>
      </c>
      <c r="AF24">
        <f t="shared" si="7"/>
        <v>1</v>
      </c>
      <c r="AG24">
        <f t="shared" si="8"/>
        <v>0</v>
      </c>
      <c r="AH24" s="8">
        <f t="shared" si="9"/>
        <v>0.25</v>
      </c>
    </row>
    <row r="25" spans="3:34" s="21" customFormat="1" ht="12.75">
      <c r="C25" s="43"/>
      <c r="D25" s="43"/>
      <c r="E25" s="43"/>
      <c r="F25" s="43"/>
      <c r="G25" s="43"/>
      <c r="H25" s="44"/>
      <c r="I25" s="203" t="s">
        <v>2</v>
      </c>
      <c r="J25" s="203"/>
      <c r="K25" s="203"/>
      <c r="L25" s="203"/>
      <c r="M25" s="44"/>
      <c r="N25" s="22"/>
      <c r="O25" s="22"/>
      <c r="P25" s="22"/>
      <c r="Q25" s="22"/>
      <c r="R25" s="23"/>
      <c r="S25" s="44"/>
      <c r="T25" s="44"/>
      <c r="U25" s="44"/>
      <c r="V25" s="44"/>
      <c r="W25" s="44"/>
      <c r="X25" s="22"/>
      <c r="Y25" s="24"/>
      <c r="Z25" s="31"/>
      <c r="AA25" s="31"/>
      <c r="AB25" s="21">
        <f>-(AG25-AF25)</f>
        <v>0</v>
      </c>
      <c r="AH25" s="25"/>
    </row>
    <row r="26" spans="5:34" s="21" customFormat="1" ht="12.75">
      <c r="E26" s="43"/>
      <c r="F26" s="43"/>
      <c r="G26" s="43"/>
      <c r="H26" s="45"/>
      <c r="I26" s="204" t="s">
        <v>3</v>
      </c>
      <c r="J26" s="204"/>
      <c r="K26" s="204"/>
      <c r="L26" s="204"/>
      <c r="M26" s="45"/>
      <c r="N26" s="45"/>
      <c r="O26" s="45"/>
      <c r="P26" s="45"/>
      <c r="Q26" s="45"/>
      <c r="R26" s="46"/>
      <c r="S26" s="26"/>
      <c r="T26" s="26"/>
      <c r="U26" s="26"/>
      <c r="V26" s="26"/>
      <c r="W26" s="44"/>
      <c r="X26" s="44"/>
      <c r="Y26" s="27"/>
      <c r="Z26" s="31"/>
      <c r="AA26" s="31"/>
      <c r="AB26" s="21">
        <f>-(AG26-AF26)</f>
        <v>0</v>
      </c>
      <c r="AH26" s="25"/>
    </row>
    <row r="27" spans="3:34" s="21" customFormat="1" ht="12.75">
      <c r="C27" s="45" t="s">
        <v>10</v>
      </c>
      <c r="D27" s="45"/>
      <c r="R27" s="28"/>
      <c r="S27" s="27"/>
      <c r="T27" s="27"/>
      <c r="U27" s="27"/>
      <c r="V27" s="27"/>
      <c r="W27" s="27"/>
      <c r="X27" s="27"/>
      <c r="Y27" s="27"/>
      <c r="Z27" s="31"/>
      <c r="AA27" s="31"/>
      <c r="AB27" s="21">
        <f>-(AG27-AF27)</f>
        <v>0</v>
      </c>
      <c r="AH27" s="25"/>
    </row>
    <row r="28" spans="8:34" s="21" customFormat="1" ht="12.75">
      <c r="H28" s="44"/>
      <c r="I28" s="203" t="s">
        <v>2</v>
      </c>
      <c r="J28" s="203"/>
      <c r="K28" s="203"/>
      <c r="L28" s="203"/>
      <c r="M28" s="44"/>
      <c r="N28" s="22"/>
      <c r="O28" s="22"/>
      <c r="P28" s="22"/>
      <c r="Q28" s="22"/>
      <c r="R28" s="23"/>
      <c r="S28" s="44"/>
      <c r="T28" s="44"/>
      <c r="U28" s="44"/>
      <c r="V28" s="44"/>
      <c r="W28" s="44"/>
      <c r="X28" s="22"/>
      <c r="Y28" s="27"/>
      <c r="Z28" s="31"/>
      <c r="AA28" s="31"/>
      <c r="AB28" s="21">
        <f>-(AG28-AF28)</f>
        <v>0</v>
      </c>
      <c r="AH28" s="25"/>
    </row>
    <row r="29" spans="8:34" s="21" customFormat="1" ht="12.75">
      <c r="H29" s="45"/>
      <c r="I29" s="204" t="s">
        <v>3</v>
      </c>
      <c r="J29" s="204"/>
      <c r="K29" s="204"/>
      <c r="L29" s="204"/>
      <c r="M29" s="45"/>
      <c r="N29" s="45"/>
      <c r="O29" s="45"/>
      <c r="P29" s="45"/>
      <c r="Q29" s="45"/>
      <c r="R29" s="46"/>
      <c r="S29" s="26"/>
      <c r="T29" s="26"/>
      <c r="U29" s="26"/>
      <c r="V29" s="26"/>
      <c r="W29" s="44"/>
      <c r="X29" s="44"/>
      <c r="Y29" s="27"/>
      <c r="Z29" s="31"/>
      <c r="AA29" s="31"/>
      <c r="AB29" s="21">
        <f>-(AG29-AF29)</f>
        <v>0</v>
      </c>
      <c r="AH29" s="25"/>
    </row>
    <row r="30" spans="3:34" s="21" customFormat="1" ht="7.5" customHeight="1">
      <c r="C30" s="45"/>
      <c r="D30" s="45"/>
      <c r="R30" s="28"/>
      <c r="Z30" s="31"/>
      <c r="AA30" s="31"/>
      <c r="AH30" s="25"/>
    </row>
    <row r="31" spans="3:34" s="21" customFormat="1" ht="12.75">
      <c r="C31" s="47"/>
      <c r="D31" s="47"/>
      <c r="H31" s="45"/>
      <c r="I31" s="29"/>
      <c r="J31" s="29"/>
      <c r="K31" s="29"/>
      <c r="L31" s="29"/>
      <c r="M31" s="45"/>
      <c r="N31" s="45"/>
      <c r="O31" s="45"/>
      <c r="P31" s="45"/>
      <c r="Q31" s="45"/>
      <c r="R31" s="46"/>
      <c r="Z31" s="31"/>
      <c r="AA31" s="31"/>
      <c r="AH31" s="25"/>
    </row>
    <row r="32" spans="3:25" ht="12.75"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9"/>
      <c r="S32" s="48"/>
      <c r="T32" s="48"/>
      <c r="U32" s="48"/>
      <c r="V32" s="48"/>
      <c r="W32" s="48"/>
      <c r="X32" s="48"/>
      <c r="Y32" s="48"/>
    </row>
    <row r="33" spans="3:25" ht="16.5" customHeight="1"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1"/>
      <c r="S33" s="50"/>
      <c r="T33" s="50"/>
      <c r="U33" s="50"/>
      <c r="V33" s="50"/>
      <c r="W33" s="50"/>
      <c r="X33" s="50"/>
      <c r="Y33" s="50"/>
    </row>
    <row r="34" spans="3:25" ht="15.75" customHeight="1">
      <c r="C34" s="48"/>
      <c r="D34" s="48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1"/>
      <c r="S34" s="50"/>
      <c r="T34" s="50"/>
      <c r="U34" s="50"/>
      <c r="V34" s="50"/>
      <c r="W34" s="50"/>
      <c r="X34" s="50"/>
      <c r="Y34" s="50"/>
    </row>
    <row r="35" spans="3:25" ht="12.75">
      <c r="C35" s="48"/>
      <c r="D35" s="48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S35" s="10"/>
      <c r="T35" s="10"/>
      <c r="U35" s="10"/>
      <c r="V35" s="10"/>
      <c r="W35" s="10"/>
      <c r="X35" s="10"/>
      <c r="Y35" s="10"/>
    </row>
    <row r="36" spans="5:25" ht="12.75"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S36" s="10"/>
      <c r="T36" s="10"/>
      <c r="U36" s="10"/>
      <c r="V36" s="10"/>
      <c r="W36" s="10"/>
      <c r="X36" s="10"/>
      <c r="Y36" s="10"/>
    </row>
    <row r="37" spans="3:4" ht="12.75">
      <c r="C37" s="52"/>
      <c r="D37" s="52"/>
    </row>
    <row r="38" spans="1:34" s="34" customFormat="1" ht="27" customHeight="1">
      <c r="A38" s="202"/>
      <c r="B38" s="20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3"/>
      <c r="S38" s="52"/>
      <c r="T38" s="52"/>
      <c r="U38" s="52"/>
      <c r="V38" s="52"/>
      <c r="W38" s="52"/>
      <c r="X38" s="52"/>
      <c r="Y38" s="52"/>
      <c r="Z38" s="54"/>
      <c r="AA38" s="54"/>
      <c r="AH38" s="55"/>
    </row>
    <row r="39" spans="5:25" ht="29.25" customHeight="1"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3"/>
      <c r="S39" s="52"/>
      <c r="T39" s="52"/>
      <c r="U39" s="52"/>
      <c r="V39" s="52"/>
      <c r="W39" s="52"/>
      <c r="X39" s="52"/>
      <c r="Y39" s="52"/>
    </row>
  </sheetData>
  <sheetProtection/>
  <mergeCells count="43">
    <mergeCell ref="C7:X7"/>
    <mergeCell ref="C9:X9"/>
    <mergeCell ref="S11:X12"/>
    <mergeCell ref="J13:J14"/>
    <mergeCell ref="F13:F14"/>
    <mergeCell ref="J12:L12"/>
    <mergeCell ref="E12:I12"/>
    <mergeCell ref="M11:M14"/>
    <mergeCell ref="X13:X14"/>
    <mergeCell ref="T13:T14"/>
    <mergeCell ref="W1:X1"/>
    <mergeCell ref="S3:X3"/>
    <mergeCell ref="C5:X5"/>
    <mergeCell ref="C6:X6"/>
    <mergeCell ref="AH12:AH13"/>
    <mergeCell ref="O11:O14"/>
    <mergeCell ref="P11:P13"/>
    <mergeCell ref="Q11:Q14"/>
    <mergeCell ref="R11:R14"/>
    <mergeCell ref="S13:S14"/>
    <mergeCell ref="AA11:AA14"/>
    <mergeCell ref="Y11:Y14"/>
    <mergeCell ref="W13:W14"/>
    <mergeCell ref="U13:U14"/>
    <mergeCell ref="V13:V14"/>
    <mergeCell ref="Z11:Z14"/>
    <mergeCell ref="D11:D14"/>
    <mergeCell ref="H13:H14"/>
    <mergeCell ref="I13:I14"/>
    <mergeCell ref="G13:G14"/>
    <mergeCell ref="N11:N14"/>
    <mergeCell ref="E13:E14"/>
    <mergeCell ref="K13:K14"/>
    <mergeCell ref="A38:B38"/>
    <mergeCell ref="I25:L25"/>
    <mergeCell ref="I26:L26"/>
    <mergeCell ref="I28:L28"/>
    <mergeCell ref="I29:L29"/>
    <mergeCell ref="A11:A14"/>
    <mergeCell ref="B11:B14"/>
    <mergeCell ref="C11:C14"/>
    <mergeCell ref="E11:L11"/>
    <mergeCell ref="L13:L14"/>
  </mergeCells>
  <conditionalFormatting sqref="T18:T22 T24:X24 E15:K24 U15:X23">
    <cfRule type="cellIs" priority="1" dxfId="97" operator="between" stopIfTrue="1">
      <formula>0</formula>
      <formula>59</formula>
    </cfRule>
  </conditionalFormatting>
  <conditionalFormatting sqref="A15:A24">
    <cfRule type="cellIs" priority="2" dxfId="96" operator="equal" stopIfTrue="1">
      <formula>$W$10</formula>
    </cfRule>
  </conditionalFormatting>
  <conditionalFormatting sqref="S15:S24">
    <cfRule type="cellIs" priority="3" dxfId="98" operator="lessThan" stopIfTrue="1">
      <formula>60</formula>
    </cfRule>
  </conditionalFormatting>
  <conditionalFormatting sqref="P15:P24">
    <cfRule type="cellIs" priority="4" dxfId="96" operator="greaterThan" stopIfTrue="1">
      <formula>$P$14</formula>
    </cfRule>
  </conditionalFormatting>
  <printOptions/>
  <pageMargins left="0.2" right="0.2" top="0.23" bottom="0.19" header="0.19" footer="0.19"/>
  <pageSetup horizontalDpi="600" verticalDpi="600" orientation="landscape" paperSize="9" scale="83" r:id="rId1"/>
  <colBreaks count="1" manualBreakCount="1">
    <brk id="28" max="46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H35"/>
  <sheetViews>
    <sheetView view="pageBreakPreview" zoomScale="75" zoomScaleSheetLayoutView="75" workbookViewId="0" topLeftCell="A4">
      <selection activeCell="A5" sqref="A5:Z27"/>
    </sheetView>
  </sheetViews>
  <sheetFormatPr defaultColWidth="9.140625" defaultRowHeight="12.75"/>
  <cols>
    <col min="1" max="1" width="4.28125" style="0" customWidth="1"/>
    <col min="2" max="2" width="10.8515625" style="0" customWidth="1"/>
    <col min="3" max="3" width="27.8515625" style="0" hidden="1" customWidth="1"/>
    <col min="4" max="4" width="34.7109375" style="0" customWidth="1"/>
    <col min="5" max="5" width="5.28125" style="0" customWidth="1"/>
    <col min="6" max="6" width="5.140625" style="0" customWidth="1"/>
    <col min="7" max="7" width="7.7109375" style="0" customWidth="1"/>
    <col min="8" max="8" width="0.42578125" style="0" hidden="1" customWidth="1"/>
    <col min="9" max="9" width="8.00390625" style="0" customWidth="1"/>
    <col min="10" max="10" width="4.140625" style="0" customWidth="1"/>
    <col min="11" max="12" width="3.00390625" style="0" customWidth="1"/>
    <col min="13" max="13" width="3.8515625" style="0" customWidth="1"/>
    <col min="14" max="14" width="7.140625" style="0" customWidth="1"/>
    <col min="15" max="15" width="9.421875" style="0" customWidth="1"/>
    <col min="16" max="16" width="8.7109375" style="0" customWidth="1"/>
    <col min="17" max="17" width="8.28125" style="0" customWidth="1"/>
    <col min="18" max="18" width="6.140625" style="13" customWidth="1"/>
    <col min="19" max="19" width="5.140625" style="0" customWidth="1"/>
    <col min="20" max="20" width="5.28125" style="0" customWidth="1"/>
    <col min="21" max="21" width="7.140625" style="0" customWidth="1"/>
    <col min="22" max="22" width="4.7109375" style="0" customWidth="1"/>
    <col min="23" max="23" width="4.8515625" style="0" customWidth="1"/>
    <col min="24" max="24" width="4.140625" style="0" hidden="1" customWidth="1"/>
    <col min="25" max="25" width="7.7109375" style="0" customWidth="1"/>
    <col min="26" max="26" width="12.421875" style="4" customWidth="1"/>
    <col min="27" max="27" width="10.7109375" style="4" customWidth="1"/>
    <col min="28" max="28" width="7.7109375" style="0" customWidth="1"/>
    <col min="29" max="29" width="8.140625" style="0" customWidth="1"/>
    <col min="30" max="30" width="7.421875" style="0" customWidth="1"/>
    <col min="31" max="31" width="7.28125" style="0" customWidth="1"/>
    <col min="32" max="32" width="5.8515625" style="0" customWidth="1"/>
    <col min="33" max="33" width="6.28125" style="0" customWidth="1"/>
    <col min="34" max="34" width="8.140625" style="8" customWidth="1"/>
  </cols>
  <sheetData>
    <row r="1" spans="19:25" ht="12.75">
      <c r="S1" s="4"/>
      <c r="T1" s="4"/>
      <c r="U1" s="4"/>
      <c r="V1" s="4"/>
      <c r="W1" s="112"/>
      <c r="X1" s="112"/>
      <c r="Y1" s="12"/>
    </row>
    <row r="2" spans="19:25" ht="4.5" customHeight="1">
      <c r="S2" s="4"/>
      <c r="T2" s="4"/>
      <c r="U2" s="4"/>
      <c r="V2" s="4"/>
      <c r="W2" s="4"/>
      <c r="X2" s="4"/>
      <c r="Y2" s="4"/>
    </row>
    <row r="3" spans="19:25" ht="12.75">
      <c r="S3" s="113" t="s">
        <v>9</v>
      </c>
      <c r="T3" s="113"/>
      <c r="U3" s="113"/>
      <c r="V3" s="113"/>
      <c r="W3" s="113"/>
      <c r="X3" s="113"/>
      <c r="Y3" s="4"/>
    </row>
    <row r="4" spans="19:25" ht="4.5" customHeight="1">
      <c r="S4" s="3"/>
      <c r="T4" s="3"/>
      <c r="U4" s="3"/>
      <c r="V4" s="3"/>
      <c r="W4" s="3"/>
      <c r="X4" s="3"/>
      <c r="Y4" s="3"/>
    </row>
    <row r="5" spans="3:27" ht="15" customHeight="1">
      <c r="C5" s="176" t="s">
        <v>41</v>
      </c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"/>
      <c r="Z5" s="12"/>
      <c r="AA5" s="34" t="s">
        <v>18</v>
      </c>
    </row>
    <row r="6" spans="3:27" ht="15" customHeight="1">
      <c r="C6" s="176" t="s">
        <v>44</v>
      </c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"/>
      <c r="AA6">
        <v>0</v>
      </c>
    </row>
    <row r="7" spans="3:25" ht="15" customHeight="1">
      <c r="C7" s="176" t="s">
        <v>127</v>
      </c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"/>
    </row>
    <row r="8" spans="3:25" ht="8.25" customHeight="1"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14"/>
      <c r="S8" s="7"/>
      <c r="T8" s="7"/>
      <c r="U8" s="7"/>
      <c r="V8" s="7"/>
      <c r="W8" s="7"/>
      <c r="X8" s="7"/>
      <c r="Y8" s="7"/>
    </row>
    <row r="9" spans="3:29" ht="12.75">
      <c r="C9" s="177" t="s">
        <v>149</v>
      </c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177"/>
      <c r="W9" s="177"/>
      <c r="X9" s="177"/>
      <c r="Y9" s="18"/>
      <c r="Z9" s="30">
        <v>1300</v>
      </c>
      <c r="AA9" s="33"/>
      <c r="AC9" s="34"/>
    </row>
    <row r="10" spans="3:27" ht="12.75">
      <c r="C10" s="34" t="s">
        <v>40</v>
      </c>
      <c r="D10" s="34"/>
      <c r="S10" s="20">
        <v>6</v>
      </c>
      <c r="U10" s="32">
        <v>0.45</v>
      </c>
      <c r="V10" s="35" t="s">
        <v>42</v>
      </c>
      <c r="W10" s="19">
        <f>IF(S10=1,"1 или 0 стип ком",IF(S10=2,1,IF(S10=4,"1  или 2 стип ком",FLOOR(S10*$U$10,1))))</f>
        <v>2</v>
      </c>
      <c r="Y10" s="8"/>
      <c r="Z10" s="30">
        <v>1892</v>
      </c>
      <c r="AA10" s="33"/>
    </row>
    <row r="11" spans="1:34" s="2" customFormat="1" ht="26.25" customHeight="1">
      <c r="A11" s="205" t="s">
        <v>0</v>
      </c>
      <c r="B11" s="205" t="s">
        <v>1</v>
      </c>
      <c r="C11" s="205" t="s">
        <v>14</v>
      </c>
      <c r="D11" s="197"/>
      <c r="E11" s="108" t="s">
        <v>4</v>
      </c>
      <c r="F11" s="109"/>
      <c r="G11" s="109"/>
      <c r="H11" s="109"/>
      <c r="I11" s="109"/>
      <c r="J11" s="109"/>
      <c r="K11" s="109"/>
      <c r="L11" s="109"/>
      <c r="M11" s="111" t="s">
        <v>7</v>
      </c>
      <c r="N11" s="115" t="s">
        <v>12</v>
      </c>
      <c r="O11" s="115" t="s">
        <v>32</v>
      </c>
      <c r="P11" s="115" t="s">
        <v>16</v>
      </c>
      <c r="Q11" s="115" t="s">
        <v>11</v>
      </c>
      <c r="R11" s="187" t="s">
        <v>17</v>
      </c>
      <c r="S11" s="178" t="s">
        <v>8</v>
      </c>
      <c r="T11" s="179"/>
      <c r="U11" s="179"/>
      <c r="V11" s="179"/>
      <c r="W11" s="179"/>
      <c r="X11" s="180"/>
      <c r="Y11" s="191" t="s">
        <v>13</v>
      </c>
      <c r="Z11" s="196" t="s">
        <v>43</v>
      </c>
      <c r="AA11" s="190" t="s">
        <v>31</v>
      </c>
      <c r="AH11" s="16"/>
    </row>
    <row r="12" spans="1:34" ht="43.5" customHeight="1">
      <c r="A12" s="200"/>
      <c r="B12" s="200"/>
      <c r="C12" s="200"/>
      <c r="D12" s="198"/>
      <c r="E12" s="108" t="s">
        <v>5</v>
      </c>
      <c r="F12" s="109"/>
      <c r="G12" s="109"/>
      <c r="H12" s="109"/>
      <c r="I12" s="110"/>
      <c r="J12" s="108" t="s">
        <v>6</v>
      </c>
      <c r="K12" s="109"/>
      <c r="L12" s="109"/>
      <c r="M12" s="111"/>
      <c r="N12" s="200"/>
      <c r="O12" s="184"/>
      <c r="P12" s="184"/>
      <c r="Q12" s="184"/>
      <c r="R12" s="188"/>
      <c r="S12" s="181"/>
      <c r="T12" s="182"/>
      <c r="U12" s="182"/>
      <c r="V12" s="182"/>
      <c r="W12" s="182"/>
      <c r="X12" s="183"/>
      <c r="Y12" s="192"/>
      <c r="Z12" s="196"/>
      <c r="AA12" s="190"/>
      <c r="AH12" s="114" t="s">
        <v>39</v>
      </c>
    </row>
    <row r="13" spans="1:34" ht="83.25" customHeight="1" thickBot="1">
      <c r="A13" s="200"/>
      <c r="B13" s="200"/>
      <c r="C13" s="200"/>
      <c r="D13" s="198"/>
      <c r="E13" s="119" t="s">
        <v>121</v>
      </c>
      <c r="F13" s="119" t="s">
        <v>108</v>
      </c>
      <c r="G13" s="119" t="s">
        <v>109</v>
      </c>
      <c r="H13" s="119"/>
      <c r="I13" s="119" t="s">
        <v>147</v>
      </c>
      <c r="J13" s="119"/>
      <c r="K13" s="119"/>
      <c r="L13" s="206"/>
      <c r="M13" s="111"/>
      <c r="N13" s="200"/>
      <c r="O13" s="184"/>
      <c r="P13" s="184"/>
      <c r="Q13" s="184"/>
      <c r="R13" s="188"/>
      <c r="S13" s="119" t="s">
        <v>15</v>
      </c>
      <c r="T13" s="119" t="s">
        <v>120</v>
      </c>
      <c r="U13" s="119" t="s">
        <v>119</v>
      </c>
      <c r="V13" s="194"/>
      <c r="W13" s="119"/>
      <c r="X13" s="119"/>
      <c r="Y13" s="192"/>
      <c r="Z13" s="196"/>
      <c r="AA13" s="190"/>
      <c r="AB13" s="11" t="s">
        <v>33</v>
      </c>
      <c r="AC13" s="11" t="s">
        <v>34</v>
      </c>
      <c r="AD13" s="11" t="s">
        <v>35</v>
      </c>
      <c r="AE13" s="11" t="s">
        <v>36</v>
      </c>
      <c r="AF13" s="11" t="s">
        <v>37</v>
      </c>
      <c r="AG13" s="11" t="s">
        <v>38</v>
      </c>
      <c r="AH13" s="114"/>
    </row>
    <row r="14" spans="1:27" ht="13.5" thickBot="1">
      <c r="A14" s="201"/>
      <c r="B14" s="201"/>
      <c r="C14" s="201"/>
      <c r="D14" s="199"/>
      <c r="E14" s="107"/>
      <c r="F14" s="107"/>
      <c r="G14" s="107"/>
      <c r="H14" s="107"/>
      <c r="I14" s="107"/>
      <c r="J14" s="107"/>
      <c r="K14" s="107"/>
      <c r="L14" s="207"/>
      <c r="M14" s="111"/>
      <c r="N14" s="201"/>
      <c r="O14" s="185"/>
      <c r="P14" s="36">
        <v>100</v>
      </c>
      <c r="Q14" s="186"/>
      <c r="R14" s="189"/>
      <c r="S14" s="107"/>
      <c r="T14" s="107"/>
      <c r="U14" s="107"/>
      <c r="V14" s="195"/>
      <c r="W14" s="107"/>
      <c r="X14" s="107"/>
      <c r="Y14" s="193"/>
      <c r="Z14" s="196"/>
      <c r="AA14" s="190"/>
    </row>
    <row r="15" spans="1:34" s="7" customFormat="1" ht="15" customHeight="1">
      <c r="A15" s="57">
        <v>1</v>
      </c>
      <c r="B15" s="136" t="s">
        <v>53</v>
      </c>
      <c r="C15" s="146" t="s">
        <v>21</v>
      </c>
      <c r="D15" s="165" t="s">
        <v>98</v>
      </c>
      <c r="E15" s="139">
        <v>100</v>
      </c>
      <c r="F15" s="139">
        <v>93</v>
      </c>
      <c r="G15" s="139">
        <v>95</v>
      </c>
      <c r="H15" s="139"/>
      <c r="I15" s="139">
        <v>100</v>
      </c>
      <c r="J15" s="139"/>
      <c r="K15" s="139"/>
      <c r="L15" s="139"/>
      <c r="M15" s="140">
        <f aca="true" t="shared" si="0" ref="M15:M20">COUNTIF(E15:L15,"&gt;=0")</f>
        <v>4</v>
      </c>
      <c r="N15" s="141">
        <f aca="true" t="shared" si="1" ref="N15:N20">SUM(E15:L15)/M15</f>
        <v>97</v>
      </c>
      <c r="O15" s="130">
        <v>100</v>
      </c>
      <c r="P15" s="130"/>
      <c r="Q15" s="130">
        <f aca="true" t="shared" si="2" ref="Q15:Q20">N15*0.9+O15*0.1</f>
        <v>97.3</v>
      </c>
      <c r="R15" s="142"/>
      <c r="S15" s="140">
        <v>90</v>
      </c>
      <c r="T15" s="139">
        <v>81</v>
      </c>
      <c r="U15" s="139">
        <v>90</v>
      </c>
      <c r="V15" s="139"/>
      <c r="W15" s="139"/>
      <c r="X15" s="139"/>
      <c r="Y15" s="143"/>
      <c r="Z15" s="144">
        <v>1892</v>
      </c>
      <c r="AA15" s="70">
        <f>IF(AND(A15=$W$10,R16=R15,Q15=Q16),"УВАГА",)</f>
        <v>0</v>
      </c>
      <c r="AB15" s="7">
        <f aca="true" t="shared" si="3" ref="AB15:AB25">-(AG15-AF15)</f>
        <v>0</v>
      </c>
      <c r="AC15" s="7">
        <f aca="true" t="shared" si="4" ref="AC15:AC20">IF(A15&lt;=$W$10,1,0)</f>
        <v>1</v>
      </c>
      <c r="AD15" s="7">
        <f aca="true" t="shared" si="5" ref="AD15:AD20">M15+COUNTIF(S15:X15,"&gt;=0")</f>
        <v>7</v>
      </c>
      <c r="AE15" s="7">
        <f aca="true" t="shared" si="6" ref="AE15:AE20">COUNTIF(E15:L15,"&lt;60")+COUNTIF(S15:X15,"&lt;60")</f>
        <v>0</v>
      </c>
      <c r="AF15" s="7">
        <f aca="true" t="shared" si="7" ref="AF15:AF20">COUNTIF(E15:L15,"&gt;=75")</f>
        <v>4</v>
      </c>
      <c r="AG15" s="7">
        <f aca="true" t="shared" si="8" ref="AG15:AG20">COUNTIF(E15:L15,"&gt;=90")</f>
        <v>4</v>
      </c>
      <c r="AH15" s="71">
        <f aca="true" t="shared" si="9" ref="AH15:AH20">AB15/M15</f>
        <v>0</v>
      </c>
    </row>
    <row r="16" spans="1:34" ht="15" customHeight="1">
      <c r="A16" s="57">
        <v>2</v>
      </c>
      <c r="B16" s="136" t="s">
        <v>53</v>
      </c>
      <c r="C16" s="137" t="s">
        <v>20</v>
      </c>
      <c r="D16" s="158" t="s">
        <v>93</v>
      </c>
      <c r="E16" s="139">
        <v>100</v>
      </c>
      <c r="F16" s="139">
        <v>98</v>
      </c>
      <c r="G16" s="139">
        <v>100</v>
      </c>
      <c r="H16" s="139"/>
      <c r="I16" s="139">
        <v>100</v>
      </c>
      <c r="J16" s="139"/>
      <c r="K16" s="139"/>
      <c r="L16" s="139"/>
      <c r="M16" s="140">
        <f t="shared" si="0"/>
        <v>4</v>
      </c>
      <c r="N16" s="141">
        <f t="shared" si="1"/>
        <v>99.5</v>
      </c>
      <c r="O16" s="130">
        <v>45.5</v>
      </c>
      <c r="P16" s="130"/>
      <c r="Q16" s="130">
        <f t="shared" si="2"/>
        <v>94.1</v>
      </c>
      <c r="R16" s="142"/>
      <c r="S16" s="140">
        <v>96</v>
      </c>
      <c r="T16" s="139">
        <v>93</v>
      </c>
      <c r="U16" s="139">
        <v>90</v>
      </c>
      <c r="V16" s="139"/>
      <c r="W16" s="139"/>
      <c r="X16" s="139"/>
      <c r="Y16" s="143"/>
      <c r="Z16" s="144">
        <v>1892</v>
      </c>
      <c r="AA16" s="38">
        <f>IF(AND(A16=$W$10,R17=R16,Q16=Q17),"УВАГА",0)</f>
        <v>0</v>
      </c>
      <c r="AB16">
        <f t="shared" si="3"/>
        <v>0</v>
      </c>
      <c r="AC16">
        <f t="shared" si="4"/>
        <v>1</v>
      </c>
      <c r="AD16">
        <f t="shared" si="5"/>
        <v>7</v>
      </c>
      <c r="AE16">
        <f t="shared" si="6"/>
        <v>0</v>
      </c>
      <c r="AF16">
        <f t="shared" si="7"/>
        <v>4</v>
      </c>
      <c r="AG16">
        <f t="shared" si="8"/>
        <v>4</v>
      </c>
      <c r="AH16" s="8">
        <f t="shared" si="9"/>
        <v>0</v>
      </c>
    </row>
    <row r="17" spans="1:34" ht="15" customHeight="1" thickBot="1">
      <c r="A17" s="59">
        <v>3</v>
      </c>
      <c r="B17" s="40" t="s">
        <v>53</v>
      </c>
      <c r="C17" s="60"/>
      <c r="D17" s="69" t="s">
        <v>95</v>
      </c>
      <c r="E17" s="63">
        <v>100</v>
      </c>
      <c r="F17" s="63">
        <v>90</v>
      </c>
      <c r="G17" s="63">
        <v>100</v>
      </c>
      <c r="H17" s="63"/>
      <c r="I17" s="63">
        <v>100</v>
      </c>
      <c r="J17" s="63"/>
      <c r="K17" s="63"/>
      <c r="L17" s="63"/>
      <c r="M17" s="62">
        <f t="shared" si="0"/>
        <v>4</v>
      </c>
      <c r="N17" s="64">
        <f t="shared" si="1"/>
        <v>97.5</v>
      </c>
      <c r="O17" s="65"/>
      <c r="P17" s="65"/>
      <c r="Q17" s="65">
        <f t="shared" si="2"/>
        <v>87.75</v>
      </c>
      <c r="R17" s="66"/>
      <c r="S17" s="62">
        <v>100</v>
      </c>
      <c r="T17" s="63">
        <v>98</v>
      </c>
      <c r="U17" s="63">
        <v>96</v>
      </c>
      <c r="V17" s="63"/>
      <c r="W17" s="63"/>
      <c r="X17" s="63"/>
      <c r="Y17" s="67"/>
      <c r="Z17" s="58"/>
      <c r="AA17" s="38">
        <f>IF(AND(A17=$W$10,R18=R17,Q17=Q18),"УВАГА",0)</f>
        <v>0</v>
      </c>
      <c r="AB17">
        <f t="shared" si="3"/>
        <v>0</v>
      </c>
      <c r="AC17">
        <f t="shared" si="4"/>
        <v>0</v>
      </c>
      <c r="AD17">
        <f t="shared" si="5"/>
        <v>7</v>
      </c>
      <c r="AE17">
        <f t="shared" si="6"/>
        <v>0</v>
      </c>
      <c r="AF17">
        <f t="shared" si="7"/>
        <v>4</v>
      </c>
      <c r="AG17">
        <f t="shared" si="8"/>
        <v>4</v>
      </c>
      <c r="AH17" s="8">
        <f t="shared" si="9"/>
        <v>0</v>
      </c>
    </row>
    <row r="18" spans="1:34" ht="15" customHeight="1" thickBot="1">
      <c r="A18" s="59">
        <v>4</v>
      </c>
      <c r="B18" s="40" t="s">
        <v>53</v>
      </c>
      <c r="C18" s="68" t="s">
        <v>23</v>
      </c>
      <c r="D18" s="87" t="s">
        <v>97</v>
      </c>
      <c r="E18" s="63">
        <v>100</v>
      </c>
      <c r="F18" s="63">
        <v>82</v>
      </c>
      <c r="G18" s="63">
        <v>100</v>
      </c>
      <c r="H18" s="63"/>
      <c r="I18" s="63">
        <v>100</v>
      </c>
      <c r="J18" s="63"/>
      <c r="K18" s="63"/>
      <c r="L18" s="63"/>
      <c r="M18" s="62">
        <f t="shared" si="0"/>
        <v>4</v>
      </c>
      <c r="N18" s="64">
        <f t="shared" si="1"/>
        <v>95.5</v>
      </c>
      <c r="O18" s="65"/>
      <c r="P18" s="65"/>
      <c r="Q18" s="65">
        <f t="shared" si="2"/>
        <v>85.95</v>
      </c>
      <c r="R18" s="66"/>
      <c r="S18" s="62">
        <v>98</v>
      </c>
      <c r="T18" s="63">
        <v>93</v>
      </c>
      <c r="U18" s="63">
        <v>95</v>
      </c>
      <c r="V18" s="63"/>
      <c r="W18" s="63"/>
      <c r="X18" s="63"/>
      <c r="Y18" s="67" t="s">
        <v>100</v>
      </c>
      <c r="Z18" s="58"/>
      <c r="AA18" s="38"/>
      <c r="AB18">
        <f t="shared" si="3"/>
        <v>1</v>
      </c>
      <c r="AC18">
        <f t="shared" si="4"/>
        <v>0</v>
      </c>
      <c r="AD18">
        <f t="shared" si="5"/>
        <v>7</v>
      </c>
      <c r="AE18">
        <f t="shared" si="6"/>
        <v>0</v>
      </c>
      <c r="AF18">
        <f t="shared" si="7"/>
        <v>4</v>
      </c>
      <c r="AG18">
        <f t="shared" si="8"/>
        <v>3</v>
      </c>
      <c r="AH18" s="8">
        <f t="shared" si="9"/>
        <v>0.25</v>
      </c>
    </row>
    <row r="19" spans="1:34" ht="15" customHeight="1" thickBot="1">
      <c r="A19" s="59">
        <v>5</v>
      </c>
      <c r="B19" s="40" t="s">
        <v>53</v>
      </c>
      <c r="C19" s="68" t="s">
        <v>19</v>
      </c>
      <c r="D19" s="164" t="s">
        <v>94</v>
      </c>
      <c r="E19" s="63">
        <v>95</v>
      </c>
      <c r="F19" s="63">
        <v>91</v>
      </c>
      <c r="G19" s="63">
        <v>100</v>
      </c>
      <c r="H19" s="63"/>
      <c r="I19" s="63">
        <v>95</v>
      </c>
      <c r="J19" s="63"/>
      <c r="K19" s="63"/>
      <c r="L19" s="63"/>
      <c r="M19" s="62">
        <f t="shared" si="0"/>
        <v>4</v>
      </c>
      <c r="N19" s="64">
        <f t="shared" si="1"/>
        <v>95.25</v>
      </c>
      <c r="O19" s="65"/>
      <c r="P19" s="65"/>
      <c r="Q19" s="65">
        <f t="shared" si="2"/>
        <v>85.72500000000001</v>
      </c>
      <c r="R19" s="66"/>
      <c r="S19" s="62">
        <v>70</v>
      </c>
      <c r="T19" s="63">
        <v>91</v>
      </c>
      <c r="U19" s="63">
        <v>90</v>
      </c>
      <c r="V19" s="63"/>
      <c r="W19" s="63"/>
      <c r="X19" s="63"/>
      <c r="Y19" s="67"/>
      <c r="Z19" s="58"/>
      <c r="AA19" s="38" t="e">
        <f>IF(AND(A19=$W$10,#REF!=R19,Q19=#REF!),"УВАГА",0)</f>
        <v>#REF!</v>
      </c>
      <c r="AB19">
        <f t="shared" si="3"/>
        <v>0</v>
      </c>
      <c r="AC19">
        <f t="shared" si="4"/>
        <v>0</v>
      </c>
      <c r="AD19">
        <f t="shared" si="5"/>
        <v>7</v>
      </c>
      <c r="AE19">
        <f t="shared" si="6"/>
        <v>0</v>
      </c>
      <c r="AF19">
        <f t="shared" si="7"/>
        <v>4</v>
      </c>
      <c r="AG19">
        <f t="shared" si="8"/>
        <v>4</v>
      </c>
      <c r="AH19" s="8">
        <f t="shared" si="9"/>
        <v>0</v>
      </c>
    </row>
    <row r="20" spans="1:34" s="7" customFormat="1" ht="15" customHeight="1">
      <c r="A20" s="59">
        <v>6</v>
      </c>
      <c r="B20" s="40" t="s">
        <v>53</v>
      </c>
      <c r="C20" s="60" t="s">
        <v>26</v>
      </c>
      <c r="D20" s="69" t="s">
        <v>96</v>
      </c>
      <c r="E20" s="63">
        <v>100</v>
      </c>
      <c r="F20" s="63">
        <v>91</v>
      </c>
      <c r="G20" s="63">
        <v>64</v>
      </c>
      <c r="H20" s="63"/>
      <c r="I20" s="63">
        <v>100</v>
      </c>
      <c r="J20" s="63"/>
      <c r="K20" s="63"/>
      <c r="L20" s="63"/>
      <c r="M20" s="62">
        <f t="shared" si="0"/>
        <v>4</v>
      </c>
      <c r="N20" s="64">
        <f t="shared" si="1"/>
        <v>88.75</v>
      </c>
      <c r="O20" s="65">
        <v>9.1</v>
      </c>
      <c r="P20" s="65"/>
      <c r="Q20" s="65">
        <f t="shared" si="2"/>
        <v>80.785</v>
      </c>
      <c r="R20" s="66"/>
      <c r="S20" s="62">
        <v>94</v>
      </c>
      <c r="T20" s="63">
        <v>94</v>
      </c>
      <c r="U20" s="63">
        <v>92</v>
      </c>
      <c r="V20" s="63"/>
      <c r="W20" s="63"/>
      <c r="X20" s="63"/>
      <c r="Y20" s="67"/>
      <c r="Z20" s="58"/>
      <c r="AA20" s="70" t="e">
        <f>IF(AND(A20=$W$10,#REF!=R20,Q20=#REF!),"УВАГА",0)</f>
        <v>#REF!</v>
      </c>
      <c r="AB20" s="7">
        <f t="shared" si="3"/>
        <v>0</v>
      </c>
      <c r="AC20" s="7">
        <f t="shared" si="4"/>
        <v>0</v>
      </c>
      <c r="AD20" s="7">
        <f t="shared" si="5"/>
        <v>7</v>
      </c>
      <c r="AE20" s="7">
        <f t="shared" si="6"/>
        <v>0</v>
      </c>
      <c r="AF20" s="7">
        <f t="shared" si="7"/>
        <v>3</v>
      </c>
      <c r="AG20" s="7">
        <f t="shared" si="8"/>
        <v>3</v>
      </c>
      <c r="AH20" s="71">
        <f t="shared" si="9"/>
        <v>0</v>
      </c>
    </row>
    <row r="21" spans="3:34" s="21" customFormat="1" ht="12.75">
      <c r="C21" s="43"/>
      <c r="D21" s="43"/>
      <c r="E21" s="43"/>
      <c r="F21" s="43"/>
      <c r="G21" s="43"/>
      <c r="H21" s="44"/>
      <c r="I21" s="203" t="s">
        <v>2</v>
      </c>
      <c r="J21" s="203"/>
      <c r="K21" s="203"/>
      <c r="L21" s="203"/>
      <c r="M21" s="44"/>
      <c r="N21" s="22"/>
      <c r="O21" s="22"/>
      <c r="P21" s="22"/>
      <c r="Q21" s="22"/>
      <c r="R21" s="23"/>
      <c r="S21" s="44"/>
      <c r="T21" s="44"/>
      <c r="U21" s="44"/>
      <c r="V21" s="44"/>
      <c r="W21" s="44"/>
      <c r="X21" s="22"/>
      <c r="Y21" s="24"/>
      <c r="Z21" s="31"/>
      <c r="AA21" s="31"/>
      <c r="AB21" s="21">
        <f t="shared" si="3"/>
        <v>0</v>
      </c>
      <c r="AH21" s="25"/>
    </row>
    <row r="22" spans="5:34" s="21" customFormat="1" ht="12.75">
      <c r="E22" s="43"/>
      <c r="F22" s="43"/>
      <c r="G22" s="43"/>
      <c r="H22" s="45"/>
      <c r="I22" s="204" t="s">
        <v>3</v>
      </c>
      <c r="J22" s="204"/>
      <c r="K22" s="204"/>
      <c r="L22" s="204"/>
      <c r="M22" s="45"/>
      <c r="N22" s="45"/>
      <c r="O22" s="45"/>
      <c r="P22" s="45"/>
      <c r="Q22" s="45"/>
      <c r="R22" s="46"/>
      <c r="S22" s="26"/>
      <c r="T22" s="26"/>
      <c r="U22" s="26"/>
      <c r="V22" s="26"/>
      <c r="W22" s="44"/>
      <c r="X22" s="44"/>
      <c r="Y22" s="27"/>
      <c r="Z22" s="31"/>
      <c r="AA22" s="31"/>
      <c r="AB22" s="21">
        <f t="shared" si="3"/>
        <v>0</v>
      </c>
      <c r="AH22" s="25"/>
    </row>
    <row r="23" spans="3:34" s="21" customFormat="1" ht="12.75">
      <c r="C23" s="45" t="s">
        <v>10</v>
      </c>
      <c r="D23" s="45"/>
      <c r="R23" s="28"/>
      <c r="S23" s="27"/>
      <c r="T23" s="27"/>
      <c r="U23" s="27"/>
      <c r="V23" s="27"/>
      <c r="W23" s="27"/>
      <c r="X23" s="27"/>
      <c r="Y23" s="27"/>
      <c r="Z23" s="31"/>
      <c r="AA23" s="31"/>
      <c r="AB23" s="21">
        <f t="shared" si="3"/>
        <v>0</v>
      </c>
      <c r="AH23" s="25"/>
    </row>
    <row r="24" spans="8:34" s="21" customFormat="1" ht="12.75">
      <c r="H24" s="44"/>
      <c r="I24" s="203" t="s">
        <v>2</v>
      </c>
      <c r="J24" s="203"/>
      <c r="K24" s="203"/>
      <c r="L24" s="203"/>
      <c r="M24" s="44"/>
      <c r="N24" s="22"/>
      <c r="O24" s="22"/>
      <c r="P24" s="22"/>
      <c r="Q24" s="22"/>
      <c r="R24" s="23"/>
      <c r="S24" s="44"/>
      <c r="T24" s="44"/>
      <c r="U24" s="44"/>
      <c r="V24" s="44"/>
      <c r="W24" s="44"/>
      <c r="X24" s="22"/>
      <c r="Y24" s="27"/>
      <c r="Z24" s="31"/>
      <c r="AA24" s="31"/>
      <c r="AB24" s="21">
        <f t="shared" si="3"/>
        <v>0</v>
      </c>
      <c r="AH24" s="25"/>
    </row>
    <row r="25" spans="8:34" s="21" customFormat="1" ht="12.75">
      <c r="H25" s="45"/>
      <c r="I25" s="204" t="s">
        <v>3</v>
      </c>
      <c r="J25" s="204"/>
      <c r="K25" s="204"/>
      <c r="L25" s="204"/>
      <c r="M25" s="45"/>
      <c r="N25" s="45"/>
      <c r="O25" s="45"/>
      <c r="P25" s="45"/>
      <c r="Q25" s="45"/>
      <c r="R25" s="46"/>
      <c r="S25" s="26"/>
      <c r="T25" s="26"/>
      <c r="U25" s="26"/>
      <c r="V25" s="26"/>
      <c r="W25" s="44"/>
      <c r="X25" s="44"/>
      <c r="Y25" s="27"/>
      <c r="Z25" s="31"/>
      <c r="AA25" s="31"/>
      <c r="AB25" s="21">
        <f t="shared" si="3"/>
        <v>0</v>
      </c>
      <c r="AH25" s="25"/>
    </row>
    <row r="26" spans="3:34" s="21" customFormat="1" ht="7.5" customHeight="1">
      <c r="C26" s="45"/>
      <c r="D26" s="45"/>
      <c r="R26" s="28"/>
      <c r="Z26" s="31"/>
      <c r="AA26" s="31"/>
      <c r="AH26" s="25"/>
    </row>
    <row r="27" spans="3:34" s="21" customFormat="1" ht="12.75">
      <c r="C27" s="47"/>
      <c r="D27" s="47"/>
      <c r="H27" s="45"/>
      <c r="I27" s="29"/>
      <c r="J27" s="29"/>
      <c r="K27" s="29"/>
      <c r="L27" s="29"/>
      <c r="M27" s="45"/>
      <c r="N27" s="45"/>
      <c r="O27" s="45"/>
      <c r="P27" s="45"/>
      <c r="Q27" s="45"/>
      <c r="R27" s="46"/>
      <c r="Z27" s="31"/>
      <c r="AA27" s="31"/>
      <c r="AH27" s="25"/>
    </row>
    <row r="28" spans="3:25" ht="12.75"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9"/>
      <c r="S28" s="48"/>
      <c r="T28" s="48"/>
      <c r="U28" s="48"/>
      <c r="V28" s="48"/>
      <c r="W28" s="48"/>
      <c r="X28" s="48"/>
      <c r="Y28" s="48"/>
    </row>
    <row r="29" spans="3:25" ht="16.5" customHeight="1"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1"/>
      <c r="S29" s="50"/>
      <c r="T29" s="50"/>
      <c r="U29" s="50"/>
      <c r="V29" s="50"/>
      <c r="W29" s="50"/>
      <c r="X29" s="50"/>
      <c r="Y29" s="50"/>
    </row>
    <row r="30" spans="3:25" ht="15.75" customHeight="1">
      <c r="C30" s="48"/>
      <c r="D30" s="48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1"/>
      <c r="S30" s="50"/>
      <c r="T30" s="50"/>
      <c r="U30" s="50"/>
      <c r="V30" s="50"/>
      <c r="W30" s="50"/>
      <c r="X30" s="50"/>
      <c r="Y30" s="50"/>
    </row>
    <row r="31" spans="3:25" ht="12.75">
      <c r="C31" s="48"/>
      <c r="D31" s="48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S31" s="10"/>
      <c r="T31" s="10"/>
      <c r="U31" s="10"/>
      <c r="V31" s="10"/>
      <c r="W31" s="10"/>
      <c r="X31" s="10"/>
      <c r="Y31" s="10"/>
    </row>
    <row r="32" spans="5:25" ht="12.75"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S32" s="10"/>
      <c r="T32" s="10"/>
      <c r="U32" s="10"/>
      <c r="V32" s="10"/>
      <c r="W32" s="10"/>
      <c r="X32" s="10"/>
      <c r="Y32" s="10"/>
    </row>
    <row r="33" spans="3:4" ht="12.75">
      <c r="C33" s="52"/>
      <c r="D33" s="52"/>
    </row>
    <row r="34" spans="1:34" s="34" customFormat="1" ht="27" customHeight="1">
      <c r="A34" s="202"/>
      <c r="B34" s="20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3"/>
      <c r="S34" s="52"/>
      <c r="T34" s="52"/>
      <c r="U34" s="52"/>
      <c r="V34" s="52"/>
      <c r="W34" s="52"/>
      <c r="X34" s="52"/>
      <c r="Y34" s="52"/>
      <c r="Z34" s="54"/>
      <c r="AA34" s="54"/>
      <c r="AH34" s="55"/>
    </row>
    <row r="35" spans="5:25" ht="29.25" customHeight="1"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3"/>
      <c r="S35" s="52"/>
      <c r="T35" s="52"/>
      <c r="U35" s="52"/>
      <c r="V35" s="52"/>
      <c r="W35" s="52"/>
      <c r="X35" s="52"/>
      <c r="Y35" s="52"/>
    </row>
  </sheetData>
  <sheetProtection/>
  <mergeCells count="43">
    <mergeCell ref="A34:B34"/>
    <mergeCell ref="I21:L21"/>
    <mergeCell ref="I22:L22"/>
    <mergeCell ref="I24:L24"/>
    <mergeCell ref="I25:L25"/>
    <mergeCell ref="AH12:AH13"/>
    <mergeCell ref="O11:O14"/>
    <mergeCell ref="P11:P13"/>
    <mergeCell ref="Q11:Q14"/>
    <mergeCell ref="R11:R14"/>
    <mergeCell ref="S13:S14"/>
    <mergeCell ref="AA11:AA14"/>
    <mergeCell ref="U13:U14"/>
    <mergeCell ref="V13:V14"/>
    <mergeCell ref="Z11:Z14"/>
    <mergeCell ref="A11:A14"/>
    <mergeCell ref="B11:B14"/>
    <mergeCell ref="C11:C14"/>
    <mergeCell ref="E11:L11"/>
    <mergeCell ref="E13:E14"/>
    <mergeCell ref="K13:K14"/>
    <mergeCell ref="L13:L14"/>
    <mergeCell ref="H13:H14"/>
    <mergeCell ref="I13:I14"/>
    <mergeCell ref="G13:G14"/>
    <mergeCell ref="Y11:Y14"/>
    <mergeCell ref="W1:X1"/>
    <mergeCell ref="S3:X3"/>
    <mergeCell ref="C5:X5"/>
    <mergeCell ref="C6:X6"/>
    <mergeCell ref="C7:X7"/>
    <mergeCell ref="C9:X9"/>
    <mergeCell ref="S11:X12"/>
    <mergeCell ref="J13:J14"/>
    <mergeCell ref="F13:F14"/>
    <mergeCell ref="X13:X14"/>
    <mergeCell ref="T13:T14"/>
    <mergeCell ref="W13:W14"/>
    <mergeCell ref="N11:N14"/>
    <mergeCell ref="D11:D14"/>
    <mergeCell ref="J12:L12"/>
    <mergeCell ref="E12:I12"/>
    <mergeCell ref="M11:M14"/>
  </mergeCells>
  <conditionalFormatting sqref="T19:X19 U20:X20 U15:X18 E15:K20">
    <cfRule type="cellIs" priority="1" dxfId="97" operator="between" stopIfTrue="1">
      <formula>0</formula>
      <formula>59</formula>
    </cfRule>
  </conditionalFormatting>
  <conditionalFormatting sqref="A15:A20">
    <cfRule type="cellIs" priority="2" dxfId="96" operator="equal" stopIfTrue="1">
      <formula>$W$10</formula>
    </cfRule>
  </conditionalFormatting>
  <conditionalFormatting sqref="S15:S20">
    <cfRule type="cellIs" priority="3" dxfId="98" operator="lessThan" stopIfTrue="1">
      <formula>60</formula>
    </cfRule>
  </conditionalFormatting>
  <conditionalFormatting sqref="P15:P20">
    <cfRule type="cellIs" priority="4" dxfId="96" operator="greaterThan" stopIfTrue="1">
      <formula>$P$14</formula>
    </cfRule>
  </conditionalFormatting>
  <printOptions/>
  <pageMargins left="0.2" right="0.2" top="0.23" bottom="0.19" header="0.19" footer="0.19"/>
  <pageSetup horizontalDpi="600" verticalDpi="600" orientation="landscape" paperSize="9" scale="83" r:id="rId1"/>
  <colBreaks count="1" manualBreakCount="1">
    <brk id="28" max="46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AH40"/>
  <sheetViews>
    <sheetView view="pageBreakPreview" zoomScale="75" zoomScaleSheetLayoutView="75" workbookViewId="0" topLeftCell="A4">
      <selection activeCell="A5" sqref="A5:Z32"/>
    </sheetView>
  </sheetViews>
  <sheetFormatPr defaultColWidth="9.140625" defaultRowHeight="12.75"/>
  <cols>
    <col min="1" max="1" width="4.28125" style="0" customWidth="1"/>
    <col min="2" max="2" width="10.8515625" style="0" customWidth="1"/>
    <col min="3" max="3" width="27.8515625" style="0" hidden="1" customWidth="1"/>
    <col min="4" max="4" width="36.421875" style="0" customWidth="1"/>
    <col min="5" max="5" width="4.421875" style="0" customWidth="1"/>
    <col min="6" max="6" width="4.8515625" style="0" customWidth="1"/>
    <col min="7" max="7" width="5.28125" style="0" customWidth="1"/>
    <col min="8" max="8" width="5.57421875" style="0" hidden="1" customWidth="1"/>
    <col min="9" max="10" width="3.8515625" style="0" customWidth="1"/>
    <col min="11" max="11" width="4.8515625" style="0" customWidth="1"/>
    <col min="12" max="12" width="4.28125" style="0" customWidth="1"/>
    <col min="13" max="13" width="3.8515625" style="0" customWidth="1"/>
    <col min="14" max="14" width="7.140625" style="0" customWidth="1"/>
    <col min="15" max="15" width="9.421875" style="0" customWidth="1"/>
    <col min="16" max="16" width="8.7109375" style="0" customWidth="1"/>
    <col min="17" max="17" width="8.28125" style="0" customWidth="1"/>
    <col min="18" max="18" width="8.00390625" style="13" customWidth="1"/>
    <col min="19" max="19" width="5.140625" style="0" customWidth="1"/>
    <col min="20" max="22" width="5.421875" style="0" customWidth="1"/>
    <col min="23" max="23" width="3.7109375" style="0" customWidth="1"/>
    <col min="24" max="24" width="0.13671875" style="0" customWidth="1"/>
    <col min="25" max="25" width="7.7109375" style="0" customWidth="1"/>
    <col min="26" max="26" width="12.421875" style="4" customWidth="1"/>
    <col min="27" max="27" width="10.7109375" style="4" customWidth="1"/>
    <col min="28" max="28" width="7.7109375" style="0" customWidth="1"/>
    <col min="29" max="29" width="8.140625" style="0" customWidth="1"/>
    <col min="30" max="30" width="7.421875" style="0" customWidth="1"/>
    <col min="31" max="31" width="7.28125" style="0" customWidth="1"/>
    <col min="32" max="32" width="5.8515625" style="0" customWidth="1"/>
    <col min="33" max="33" width="6.28125" style="0" customWidth="1"/>
    <col min="34" max="34" width="8.140625" style="8" customWidth="1"/>
  </cols>
  <sheetData>
    <row r="1" spans="19:25" ht="12.75">
      <c r="S1" s="4"/>
      <c r="T1" s="4"/>
      <c r="U1" s="4"/>
      <c r="V1" s="4"/>
      <c r="W1" s="112"/>
      <c r="X1" s="112"/>
      <c r="Y1" s="12"/>
    </row>
    <row r="2" spans="19:25" ht="4.5" customHeight="1">
      <c r="S2" s="4"/>
      <c r="T2" s="4"/>
      <c r="U2" s="4"/>
      <c r="V2" s="4"/>
      <c r="W2" s="4"/>
      <c r="X2" s="4"/>
      <c r="Y2" s="4"/>
    </row>
    <row r="3" spans="19:25" ht="12.75">
      <c r="S3" s="113" t="s">
        <v>9</v>
      </c>
      <c r="T3" s="113"/>
      <c r="U3" s="113"/>
      <c r="V3" s="113"/>
      <c r="W3" s="113"/>
      <c r="X3" s="113"/>
      <c r="Y3" s="4"/>
    </row>
    <row r="4" spans="19:25" ht="4.5" customHeight="1">
      <c r="S4" s="3"/>
      <c r="T4" s="3"/>
      <c r="U4" s="3"/>
      <c r="V4" s="3"/>
      <c r="W4" s="3"/>
      <c r="X4" s="3"/>
      <c r="Y4" s="3"/>
    </row>
    <row r="5" spans="3:27" ht="15" customHeight="1">
      <c r="C5" s="176" t="s">
        <v>41</v>
      </c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"/>
      <c r="Z5" s="12"/>
      <c r="AA5" s="34" t="s">
        <v>18</v>
      </c>
    </row>
    <row r="6" spans="3:27" ht="15" customHeight="1">
      <c r="C6" s="176" t="s">
        <v>44</v>
      </c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"/>
      <c r="AA6">
        <v>0</v>
      </c>
    </row>
    <row r="7" spans="3:25" ht="15" customHeight="1">
      <c r="C7" s="176" t="s">
        <v>190</v>
      </c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"/>
    </row>
    <row r="8" spans="3:25" ht="8.25" customHeight="1"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14"/>
      <c r="S8" s="7"/>
      <c r="T8" s="7"/>
      <c r="U8" s="7"/>
      <c r="V8" s="7"/>
      <c r="W8" s="7"/>
      <c r="X8" s="7"/>
      <c r="Y8" s="7"/>
    </row>
    <row r="9" spans="3:29" ht="12.75">
      <c r="C9" s="177" t="s">
        <v>207</v>
      </c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177"/>
      <c r="W9" s="177"/>
      <c r="X9" s="177"/>
      <c r="Y9" s="18"/>
      <c r="Z9" s="30">
        <v>1660</v>
      </c>
      <c r="AA9" s="33"/>
      <c r="AC9" s="34"/>
    </row>
    <row r="10" spans="3:27" ht="12.75">
      <c r="C10" s="34" t="s">
        <v>40</v>
      </c>
      <c r="D10" s="34"/>
      <c r="S10" s="20">
        <v>11</v>
      </c>
      <c r="U10" s="32">
        <v>0.45</v>
      </c>
      <c r="V10" s="35" t="s">
        <v>42</v>
      </c>
      <c r="W10" s="19">
        <f>IF(S10=1,"1 или 0 стип ком",IF(S10=2,1,IF(S10=4,"1  или 2 стип ком",FLOOR(S10*$U$10,1))))</f>
        <v>4</v>
      </c>
      <c r="Y10" s="8"/>
      <c r="Z10" s="30">
        <v>2416</v>
      </c>
      <c r="AA10" s="33"/>
    </row>
    <row r="11" spans="1:34" s="2" customFormat="1" ht="26.25" customHeight="1">
      <c r="A11" s="205" t="s">
        <v>0</v>
      </c>
      <c r="B11" s="205" t="s">
        <v>1</v>
      </c>
      <c r="C11" s="205" t="s">
        <v>14</v>
      </c>
      <c r="D11" s="197"/>
      <c r="E11" s="108" t="s">
        <v>4</v>
      </c>
      <c r="F11" s="109"/>
      <c r="G11" s="109"/>
      <c r="H11" s="109"/>
      <c r="I11" s="109"/>
      <c r="J11" s="109"/>
      <c r="K11" s="109"/>
      <c r="L11" s="109"/>
      <c r="M11" s="111" t="s">
        <v>7</v>
      </c>
      <c r="N11" s="115" t="s">
        <v>12</v>
      </c>
      <c r="O11" s="115" t="s">
        <v>32</v>
      </c>
      <c r="P11" s="115" t="s">
        <v>16</v>
      </c>
      <c r="Q11" s="115" t="s">
        <v>11</v>
      </c>
      <c r="R11" s="187" t="s">
        <v>17</v>
      </c>
      <c r="S11" s="178" t="s">
        <v>8</v>
      </c>
      <c r="T11" s="179"/>
      <c r="U11" s="179"/>
      <c r="V11" s="179"/>
      <c r="W11" s="179"/>
      <c r="X11" s="180"/>
      <c r="Y11" s="191" t="s">
        <v>13</v>
      </c>
      <c r="Z11" s="196" t="s">
        <v>43</v>
      </c>
      <c r="AA11" s="190" t="s">
        <v>31</v>
      </c>
      <c r="AH11" s="16"/>
    </row>
    <row r="12" spans="1:34" ht="43.5" customHeight="1">
      <c r="A12" s="200"/>
      <c r="B12" s="200"/>
      <c r="C12" s="200"/>
      <c r="D12" s="198"/>
      <c r="E12" s="108" t="s">
        <v>5</v>
      </c>
      <c r="F12" s="109"/>
      <c r="G12" s="109"/>
      <c r="H12" s="109"/>
      <c r="I12" s="110"/>
      <c r="J12" s="108" t="s">
        <v>6</v>
      </c>
      <c r="K12" s="109"/>
      <c r="L12" s="109"/>
      <c r="M12" s="111"/>
      <c r="N12" s="200"/>
      <c r="O12" s="184"/>
      <c r="P12" s="184"/>
      <c r="Q12" s="184"/>
      <c r="R12" s="188"/>
      <c r="S12" s="181"/>
      <c r="T12" s="182"/>
      <c r="U12" s="182"/>
      <c r="V12" s="182"/>
      <c r="W12" s="182"/>
      <c r="X12" s="183"/>
      <c r="Y12" s="192"/>
      <c r="Z12" s="196"/>
      <c r="AA12" s="190"/>
      <c r="AH12" s="114" t="s">
        <v>39</v>
      </c>
    </row>
    <row r="13" spans="1:34" ht="83.25" customHeight="1" thickBot="1">
      <c r="A13" s="200"/>
      <c r="B13" s="200"/>
      <c r="C13" s="200"/>
      <c r="D13" s="198"/>
      <c r="E13" s="119" t="s">
        <v>165</v>
      </c>
      <c r="F13" s="119" t="s">
        <v>209</v>
      </c>
      <c r="G13" s="119" t="s">
        <v>210</v>
      </c>
      <c r="H13" s="119"/>
      <c r="I13" s="119"/>
      <c r="J13" s="119"/>
      <c r="K13" s="119"/>
      <c r="L13" s="206"/>
      <c r="M13" s="111"/>
      <c r="N13" s="200"/>
      <c r="O13" s="184"/>
      <c r="P13" s="184"/>
      <c r="Q13" s="184"/>
      <c r="R13" s="188"/>
      <c r="S13" s="119" t="s">
        <v>104</v>
      </c>
      <c r="T13" s="119" t="s">
        <v>107</v>
      </c>
      <c r="U13" s="119" t="s">
        <v>193</v>
      </c>
      <c r="V13" s="194" t="s">
        <v>105</v>
      </c>
      <c r="W13" s="119"/>
      <c r="X13" s="119"/>
      <c r="Y13" s="192"/>
      <c r="Z13" s="196"/>
      <c r="AA13" s="190"/>
      <c r="AB13" s="11" t="s">
        <v>33</v>
      </c>
      <c r="AC13" s="11" t="s">
        <v>34</v>
      </c>
      <c r="AD13" s="11" t="s">
        <v>35</v>
      </c>
      <c r="AE13" s="11" t="s">
        <v>36</v>
      </c>
      <c r="AF13" s="11" t="s">
        <v>37</v>
      </c>
      <c r="AG13" s="11" t="s">
        <v>38</v>
      </c>
      <c r="AH13" s="114"/>
    </row>
    <row r="14" spans="1:27" ht="13.5" thickBot="1">
      <c r="A14" s="201"/>
      <c r="B14" s="201"/>
      <c r="C14" s="201"/>
      <c r="D14" s="199"/>
      <c r="E14" s="107"/>
      <c r="F14" s="107"/>
      <c r="G14" s="107"/>
      <c r="H14" s="107"/>
      <c r="I14" s="107"/>
      <c r="J14" s="107"/>
      <c r="K14" s="107"/>
      <c r="L14" s="207"/>
      <c r="M14" s="111"/>
      <c r="N14" s="201"/>
      <c r="O14" s="185"/>
      <c r="P14" s="36">
        <v>100</v>
      </c>
      <c r="Q14" s="186"/>
      <c r="R14" s="189"/>
      <c r="S14" s="107"/>
      <c r="T14" s="107"/>
      <c r="U14" s="107"/>
      <c r="V14" s="195"/>
      <c r="W14" s="107"/>
      <c r="X14" s="107"/>
      <c r="Y14" s="193"/>
      <c r="Z14" s="196"/>
      <c r="AA14" s="190"/>
    </row>
    <row r="15" spans="1:34" s="7" customFormat="1" ht="15" customHeight="1" thickBot="1">
      <c r="A15" s="57">
        <v>1</v>
      </c>
      <c r="B15" s="136" t="s">
        <v>196</v>
      </c>
      <c r="C15" s="146" t="s">
        <v>19</v>
      </c>
      <c r="D15" s="166" t="s">
        <v>200</v>
      </c>
      <c r="E15" s="139">
        <v>100</v>
      </c>
      <c r="F15" s="139">
        <v>90</v>
      </c>
      <c r="G15" s="139">
        <v>100</v>
      </c>
      <c r="H15" s="139"/>
      <c r="I15" s="139"/>
      <c r="J15" s="139"/>
      <c r="K15" s="139"/>
      <c r="L15" s="139"/>
      <c r="M15" s="140">
        <f aca="true" t="shared" si="0" ref="M15:M25">COUNTIF(E15:L15,"&gt;=0")</f>
        <v>3</v>
      </c>
      <c r="N15" s="141">
        <f aca="true" t="shared" si="1" ref="N15:N25">SUM(E15:L15)/M15</f>
        <v>96.66666666666667</v>
      </c>
      <c r="O15" s="130">
        <v>55</v>
      </c>
      <c r="P15" s="130"/>
      <c r="Q15" s="130">
        <f aca="true" t="shared" si="2" ref="Q15:Q25">N15*0.9+O15*0.1</f>
        <v>92.5</v>
      </c>
      <c r="R15" s="142"/>
      <c r="S15" s="140">
        <v>91</v>
      </c>
      <c r="T15" s="139">
        <v>74</v>
      </c>
      <c r="U15" s="139">
        <v>75</v>
      </c>
      <c r="V15" s="139">
        <v>90</v>
      </c>
      <c r="W15" s="139"/>
      <c r="X15" s="139"/>
      <c r="Y15" s="143"/>
      <c r="Z15" s="144">
        <v>2416</v>
      </c>
      <c r="AA15" s="70">
        <f>IF(AND(A15=$W$10,R16=R15,Q15=Q16),"УВАГА",)</f>
        <v>0</v>
      </c>
      <c r="AB15" s="7">
        <f aca="true" t="shared" si="3" ref="AB15:AB30">-(AG15-AF15)</f>
        <v>0</v>
      </c>
      <c r="AC15" s="7">
        <f aca="true" t="shared" si="4" ref="AC15:AC25">IF(A15&lt;=$W$10,1,0)</f>
        <v>1</v>
      </c>
      <c r="AD15" s="7">
        <f aca="true" t="shared" si="5" ref="AD15:AD25">M15+COUNTIF(S15:X15,"&gt;=0")</f>
        <v>7</v>
      </c>
      <c r="AE15" s="7">
        <f aca="true" t="shared" si="6" ref="AE15:AE25">COUNTIF(E15:L15,"&lt;60")+COUNTIF(S15:X15,"&lt;60")</f>
        <v>0</v>
      </c>
      <c r="AF15" s="7">
        <f aca="true" t="shared" si="7" ref="AF15:AF25">COUNTIF(E15:L15,"&gt;=75")</f>
        <v>3</v>
      </c>
      <c r="AG15" s="7">
        <f aca="true" t="shared" si="8" ref="AG15:AG25">COUNTIF(E15:L15,"&gt;=90")</f>
        <v>3</v>
      </c>
      <c r="AH15" s="71">
        <f aca="true" t="shared" si="9" ref="AH15:AH25">AB15/M15</f>
        <v>0</v>
      </c>
    </row>
    <row r="16" spans="1:34" s="7" customFormat="1" ht="15" customHeight="1" thickBot="1">
      <c r="A16" s="57">
        <v>2</v>
      </c>
      <c r="B16" s="136" t="s">
        <v>196</v>
      </c>
      <c r="C16" s="146" t="s">
        <v>23</v>
      </c>
      <c r="D16" s="167" t="s">
        <v>201</v>
      </c>
      <c r="E16" s="139">
        <v>90</v>
      </c>
      <c r="F16" s="139">
        <v>90</v>
      </c>
      <c r="G16" s="139">
        <v>99</v>
      </c>
      <c r="H16" s="139"/>
      <c r="I16" s="139"/>
      <c r="J16" s="139"/>
      <c r="K16" s="139"/>
      <c r="L16" s="139"/>
      <c r="M16" s="140">
        <f t="shared" si="0"/>
        <v>3</v>
      </c>
      <c r="N16" s="141">
        <f t="shared" si="1"/>
        <v>93</v>
      </c>
      <c r="O16" s="130">
        <v>63</v>
      </c>
      <c r="P16" s="130"/>
      <c r="Q16" s="130">
        <f t="shared" si="2"/>
        <v>90</v>
      </c>
      <c r="R16" s="142"/>
      <c r="S16" s="140">
        <v>76</v>
      </c>
      <c r="T16" s="139">
        <v>79</v>
      </c>
      <c r="U16" s="139">
        <v>90</v>
      </c>
      <c r="V16" s="139">
        <v>98</v>
      </c>
      <c r="W16" s="139"/>
      <c r="X16" s="139"/>
      <c r="Y16" s="143"/>
      <c r="Z16" s="144">
        <v>2416</v>
      </c>
      <c r="AA16" s="70">
        <f>IF(AND(A16=$W$10,R17=R16,Q16=Q17),"УВАГА",0)</f>
        <v>0</v>
      </c>
      <c r="AB16" s="7">
        <f t="shared" si="3"/>
        <v>0</v>
      </c>
      <c r="AC16" s="7">
        <f t="shared" si="4"/>
        <v>1</v>
      </c>
      <c r="AD16" s="7">
        <f t="shared" si="5"/>
        <v>7</v>
      </c>
      <c r="AE16" s="7">
        <f t="shared" si="6"/>
        <v>0</v>
      </c>
      <c r="AF16" s="7">
        <f t="shared" si="7"/>
        <v>3</v>
      </c>
      <c r="AG16" s="7">
        <f t="shared" si="8"/>
        <v>3</v>
      </c>
      <c r="AH16" s="71">
        <f t="shared" si="9"/>
        <v>0</v>
      </c>
    </row>
    <row r="17" spans="1:34" s="7" customFormat="1" ht="15" customHeight="1" thickBot="1">
      <c r="A17" s="57">
        <v>3</v>
      </c>
      <c r="B17" s="136" t="s">
        <v>196</v>
      </c>
      <c r="C17" s="137"/>
      <c r="D17" s="167" t="s">
        <v>204</v>
      </c>
      <c r="E17" s="139">
        <v>80</v>
      </c>
      <c r="F17" s="139">
        <v>95</v>
      </c>
      <c r="G17" s="139">
        <v>93</v>
      </c>
      <c r="H17" s="139"/>
      <c r="I17" s="139"/>
      <c r="J17" s="139"/>
      <c r="K17" s="139"/>
      <c r="L17" s="139"/>
      <c r="M17" s="140">
        <f t="shared" si="0"/>
        <v>3</v>
      </c>
      <c r="N17" s="141">
        <f t="shared" si="1"/>
        <v>89.33333333333333</v>
      </c>
      <c r="O17" s="130">
        <v>73</v>
      </c>
      <c r="P17" s="130"/>
      <c r="Q17" s="130">
        <f t="shared" si="2"/>
        <v>87.69999999999999</v>
      </c>
      <c r="R17" s="142"/>
      <c r="S17" s="140">
        <v>72</v>
      </c>
      <c r="T17" s="139">
        <v>62</v>
      </c>
      <c r="U17" s="139">
        <v>60</v>
      </c>
      <c r="V17" s="139">
        <v>96</v>
      </c>
      <c r="W17" s="139"/>
      <c r="X17" s="139"/>
      <c r="Y17" s="143"/>
      <c r="Z17" s="144">
        <v>2416</v>
      </c>
      <c r="AA17" s="70">
        <f>IF(AND(A17=$W$10,R19=R17,Q17=Q19),"УВАГА",0)</f>
        <v>0</v>
      </c>
      <c r="AB17" s="7">
        <f t="shared" si="3"/>
        <v>1</v>
      </c>
      <c r="AC17" s="7">
        <f t="shared" si="4"/>
        <v>1</v>
      </c>
      <c r="AD17" s="7">
        <f t="shared" si="5"/>
        <v>7</v>
      </c>
      <c r="AE17" s="7">
        <f t="shared" si="6"/>
        <v>0</v>
      </c>
      <c r="AF17" s="7">
        <f t="shared" si="7"/>
        <v>3</v>
      </c>
      <c r="AG17" s="7">
        <f t="shared" si="8"/>
        <v>2</v>
      </c>
      <c r="AH17" s="71">
        <f t="shared" si="9"/>
        <v>0.3333333333333333</v>
      </c>
    </row>
    <row r="18" spans="1:34" s="7" customFormat="1" ht="15" customHeight="1" thickBot="1">
      <c r="A18" s="57">
        <v>4</v>
      </c>
      <c r="B18" s="136" t="s">
        <v>196</v>
      </c>
      <c r="C18" s="137" t="s">
        <v>20</v>
      </c>
      <c r="D18" s="167" t="s">
        <v>197</v>
      </c>
      <c r="E18" s="139">
        <v>90</v>
      </c>
      <c r="F18" s="139">
        <v>90</v>
      </c>
      <c r="G18" s="139">
        <v>95</v>
      </c>
      <c r="H18" s="139"/>
      <c r="I18" s="139"/>
      <c r="J18" s="139"/>
      <c r="K18" s="139"/>
      <c r="L18" s="139"/>
      <c r="M18" s="140">
        <f t="shared" si="0"/>
        <v>3</v>
      </c>
      <c r="N18" s="141">
        <f t="shared" si="1"/>
        <v>91.66666666666667</v>
      </c>
      <c r="O18" s="130">
        <v>45</v>
      </c>
      <c r="P18" s="130"/>
      <c r="Q18" s="130">
        <f t="shared" si="2"/>
        <v>87</v>
      </c>
      <c r="R18" s="142"/>
      <c r="S18" s="140">
        <v>61</v>
      </c>
      <c r="T18" s="139">
        <v>92</v>
      </c>
      <c r="U18" s="139">
        <v>70</v>
      </c>
      <c r="V18" s="139">
        <v>98</v>
      </c>
      <c r="W18" s="139"/>
      <c r="X18" s="139"/>
      <c r="Y18" s="143"/>
      <c r="Z18" s="144">
        <v>2416</v>
      </c>
      <c r="AA18" s="70"/>
      <c r="AH18" s="71"/>
    </row>
    <row r="19" spans="1:34" ht="15" customHeight="1" thickBot="1">
      <c r="A19" s="59">
        <v>5</v>
      </c>
      <c r="B19" s="40" t="s">
        <v>196</v>
      </c>
      <c r="C19" s="60" t="s">
        <v>26</v>
      </c>
      <c r="D19" s="93" t="s">
        <v>199</v>
      </c>
      <c r="E19" s="63">
        <v>80</v>
      </c>
      <c r="F19" s="63">
        <v>92</v>
      </c>
      <c r="G19" s="63">
        <v>85</v>
      </c>
      <c r="H19" s="63"/>
      <c r="I19" s="63"/>
      <c r="J19" s="63"/>
      <c r="K19" s="63"/>
      <c r="L19" s="63"/>
      <c r="M19" s="62">
        <f t="shared" si="0"/>
        <v>3</v>
      </c>
      <c r="N19" s="64">
        <f t="shared" si="1"/>
        <v>85.66666666666667</v>
      </c>
      <c r="O19" s="65">
        <v>50</v>
      </c>
      <c r="P19" s="65"/>
      <c r="Q19" s="65">
        <f t="shared" si="2"/>
        <v>82.10000000000001</v>
      </c>
      <c r="R19" s="66"/>
      <c r="S19" s="62">
        <v>68</v>
      </c>
      <c r="T19" s="63">
        <v>61</v>
      </c>
      <c r="U19" s="63">
        <v>60</v>
      </c>
      <c r="V19" s="63">
        <v>95</v>
      </c>
      <c r="W19" s="63"/>
      <c r="X19" s="63"/>
      <c r="Y19" s="67" t="s">
        <v>100</v>
      </c>
      <c r="Z19" s="58"/>
      <c r="AA19" s="38">
        <f>IF(AND(A19=$W$10,R20=R19,Q19=Q20),"УВАГА",0)</f>
        <v>0</v>
      </c>
      <c r="AB19">
        <f t="shared" si="3"/>
        <v>2</v>
      </c>
      <c r="AC19">
        <f t="shared" si="4"/>
        <v>0</v>
      </c>
      <c r="AD19">
        <f t="shared" si="5"/>
        <v>7</v>
      </c>
      <c r="AE19">
        <f t="shared" si="6"/>
        <v>0</v>
      </c>
      <c r="AF19">
        <f t="shared" si="7"/>
        <v>3</v>
      </c>
      <c r="AG19">
        <f t="shared" si="8"/>
        <v>1</v>
      </c>
      <c r="AH19" s="8">
        <f t="shared" si="9"/>
        <v>0.6666666666666666</v>
      </c>
    </row>
    <row r="20" spans="1:34" ht="15" customHeight="1" thickBot="1">
      <c r="A20" s="59">
        <v>6</v>
      </c>
      <c r="B20" s="40" t="s">
        <v>196</v>
      </c>
      <c r="C20" s="60" t="s">
        <v>27</v>
      </c>
      <c r="D20" s="94" t="s">
        <v>202</v>
      </c>
      <c r="E20" s="63">
        <v>82</v>
      </c>
      <c r="F20" s="63">
        <v>90</v>
      </c>
      <c r="G20" s="63">
        <v>92</v>
      </c>
      <c r="H20" s="63"/>
      <c r="I20" s="63"/>
      <c r="J20" s="63"/>
      <c r="K20" s="63"/>
      <c r="L20" s="63"/>
      <c r="M20" s="62">
        <f t="shared" si="0"/>
        <v>3</v>
      </c>
      <c r="N20" s="64">
        <f t="shared" si="1"/>
        <v>88</v>
      </c>
      <c r="O20" s="65">
        <v>15</v>
      </c>
      <c r="P20" s="65"/>
      <c r="Q20" s="65">
        <f t="shared" si="2"/>
        <v>80.7</v>
      </c>
      <c r="R20" s="66"/>
      <c r="S20" s="62">
        <v>80</v>
      </c>
      <c r="T20" s="63">
        <v>77</v>
      </c>
      <c r="U20" s="63">
        <v>60</v>
      </c>
      <c r="V20" s="63">
        <v>90</v>
      </c>
      <c r="W20" s="63"/>
      <c r="X20" s="63"/>
      <c r="Y20" s="67"/>
      <c r="Z20" s="58"/>
      <c r="AA20" s="38">
        <f>IF(AND(A20=$W$10,R21=R20,Q20=Q21),"УВАГА",0)</f>
        <v>0</v>
      </c>
      <c r="AB20">
        <f t="shared" si="3"/>
        <v>1</v>
      </c>
      <c r="AC20">
        <f t="shared" si="4"/>
        <v>0</v>
      </c>
      <c r="AD20">
        <f t="shared" si="5"/>
        <v>7</v>
      </c>
      <c r="AE20">
        <f t="shared" si="6"/>
        <v>0</v>
      </c>
      <c r="AF20">
        <f t="shared" si="7"/>
        <v>3</v>
      </c>
      <c r="AG20">
        <f t="shared" si="8"/>
        <v>2</v>
      </c>
      <c r="AH20" s="8">
        <f t="shared" si="9"/>
        <v>0.3333333333333333</v>
      </c>
    </row>
    <row r="21" spans="1:34" ht="15" customHeight="1" thickBot="1">
      <c r="A21" s="59">
        <v>7</v>
      </c>
      <c r="B21" s="40" t="s">
        <v>196</v>
      </c>
      <c r="C21" s="60"/>
      <c r="D21" s="94" t="s">
        <v>205</v>
      </c>
      <c r="E21" s="63">
        <v>70</v>
      </c>
      <c r="F21" s="63">
        <v>90</v>
      </c>
      <c r="G21" s="63">
        <v>78</v>
      </c>
      <c r="H21" s="63"/>
      <c r="I21" s="63"/>
      <c r="J21" s="63"/>
      <c r="K21" s="63"/>
      <c r="L21" s="63"/>
      <c r="M21" s="62">
        <f t="shared" si="0"/>
        <v>3</v>
      </c>
      <c r="N21" s="64">
        <f t="shared" si="1"/>
        <v>79.33333333333333</v>
      </c>
      <c r="O21" s="65">
        <v>53</v>
      </c>
      <c r="P21" s="65"/>
      <c r="Q21" s="65">
        <f t="shared" si="2"/>
        <v>76.69999999999999</v>
      </c>
      <c r="R21" s="66"/>
      <c r="S21" s="62">
        <v>0</v>
      </c>
      <c r="T21" s="63">
        <v>64</v>
      </c>
      <c r="U21" s="63">
        <v>61</v>
      </c>
      <c r="V21" s="63">
        <v>85</v>
      </c>
      <c r="W21" s="63"/>
      <c r="X21" s="63"/>
      <c r="Y21" s="67"/>
      <c r="Z21" s="58"/>
      <c r="AA21" s="38">
        <f>IF(AND(A21=$W$10,R25=R21,Q21=Q25),"УВАГА",0)</f>
        <v>0</v>
      </c>
      <c r="AB21">
        <f t="shared" si="3"/>
        <v>1</v>
      </c>
      <c r="AC21">
        <f t="shared" si="4"/>
        <v>0</v>
      </c>
      <c r="AD21">
        <f t="shared" si="5"/>
        <v>7</v>
      </c>
      <c r="AE21">
        <f t="shared" si="6"/>
        <v>1</v>
      </c>
      <c r="AF21">
        <f t="shared" si="7"/>
        <v>2</v>
      </c>
      <c r="AG21">
        <f t="shared" si="8"/>
        <v>1</v>
      </c>
      <c r="AH21" s="8">
        <f t="shared" si="9"/>
        <v>0.3333333333333333</v>
      </c>
    </row>
    <row r="22" spans="1:34" ht="15" customHeight="1" thickBot="1">
      <c r="A22" s="59">
        <v>8</v>
      </c>
      <c r="B22" s="40" t="s">
        <v>196</v>
      </c>
      <c r="C22" s="68" t="s">
        <v>21</v>
      </c>
      <c r="D22" s="94" t="s">
        <v>198</v>
      </c>
      <c r="E22" s="63">
        <v>78</v>
      </c>
      <c r="F22" s="63">
        <v>75</v>
      </c>
      <c r="G22" s="63">
        <v>85</v>
      </c>
      <c r="H22" s="63"/>
      <c r="I22" s="63"/>
      <c r="J22" s="63"/>
      <c r="K22" s="63"/>
      <c r="L22" s="63"/>
      <c r="M22" s="62">
        <f t="shared" si="0"/>
        <v>3</v>
      </c>
      <c r="N22" s="64">
        <f t="shared" si="1"/>
        <v>79.33333333333333</v>
      </c>
      <c r="O22" s="65">
        <v>45</v>
      </c>
      <c r="P22" s="65"/>
      <c r="Q22" s="65">
        <f t="shared" si="2"/>
        <v>75.89999999999999</v>
      </c>
      <c r="R22" s="66"/>
      <c r="S22" s="62">
        <v>0</v>
      </c>
      <c r="T22" s="63">
        <v>61</v>
      </c>
      <c r="U22" s="63">
        <v>60</v>
      </c>
      <c r="V22" s="63">
        <v>80</v>
      </c>
      <c r="W22" s="63"/>
      <c r="X22" s="63"/>
      <c r="Y22" s="67"/>
      <c r="Z22" s="58"/>
      <c r="AA22" s="38"/>
      <c r="AB22">
        <f t="shared" si="3"/>
        <v>3</v>
      </c>
      <c r="AC22">
        <f t="shared" si="4"/>
        <v>0</v>
      </c>
      <c r="AD22">
        <f t="shared" si="5"/>
        <v>7</v>
      </c>
      <c r="AE22">
        <f t="shared" si="6"/>
        <v>1</v>
      </c>
      <c r="AF22">
        <f t="shared" si="7"/>
        <v>3</v>
      </c>
      <c r="AG22">
        <f t="shared" si="8"/>
        <v>0</v>
      </c>
      <c r="AH22" s="8">
        <f t="shared" si="9"/>
        <v>1</v>
      </c>
    </row>
    <row r="23" spans="1:34" ht="15" customHeight="1" thickBot="1">
      <c r="A23" s="59">
        <v>9</v>
      </c>
      <c r="B23" s="40" t="s">
        <v>196</v>
      </c>
      <c r="C23" s="60" t="s">
        <v>22</v>
      </c>
      <c r="D23" s="94" t="s">
        <v>206</v>
      </c>
      <c r="E23" s="63">
        <v>82</v>
      </c>
      <c r="F23" s="63">
        <v>90</v>
      </c>
      <c r="G23" s="63">
        <v>80</v>
      </c>
      <c r="H23" s="63"/>
      <c r="I23" s="63"/>
      <c r="J23" s="63"/>
      <c r="K23" s="63"/>
      <c r="L23" s="63"/>
      <c r="M23" s="62">
        <f t="shared" si="0"/>
        <v>3</v>
      </c>
      <c r="N23" s="64">
        <f t="shared" si="1"/>
        <v>84</v>
      </c>
      <c r="O23" s="65"/>
      <c r="P23" s="65"/>
      <c r="Q23" s="65">
        <f t="shared" si="2"/>
        <v>75.60000000000001</v>
      </c>
      <c r="R23" s="66"/>
      <c r="S23" s="62">
        <v>0</v>
      </c>
      <c r="T23" s="63">
        <v>69</v>
      </c>
      <c r="U23" s="63">
        <v>15</v>
      </c>
      <c r="V23" s="63">
        <v>85</v>
      </c>
      <c r="W23" s="63"/>
      <c r="X23" s="63"/>
      <c r="Y23" s="67" t="s">
        <v>99</v>
      </c>
      <c r="Z23" s="58"/>
      <c r="AA23" s="38"/>
      <c r="AB23">
        <f t="shared" si="3"/>
        <v>2</v>
      </c>
      <c r="AC23">
        <f t="shared" si="4"/>
        <v>0</v>
      </c>
      <c r="AD23">
        <f t="shared" si="5"/>
        <v>7</v>
      </c>
      <c r="AE23">
        <f t="shared" si="6"/>
        <v>2</v>
      </c>
      <c r="AF23">
        <f t="shared" si="7"/>
        <v>3</v>
      </c>
      <c r="AG23">
        <f t="shared" si="8"/>
        <v>1</v>
      </c>
      <c r="AH23" s="8">
        <f t="shared" si="9"/>
        <v>0.6666666666666666</v>
      </c>
    </row>
    <row r="24" spans="1:34" ht="15" customHeight="1" thickBot="1">
      <c r="A24" s="59">
        <v>10</v>
      </c>
      <c r="B24" s="40" t="s">
        <v>196</v>
      </c>
      <c r="C24" s="60"/>
      <c r="D24" s="94" t="s">
        <v>203</v>
      </c>
      <c r="E24" s="63">
        <v>70</v>
      </c>
      <c r="F24" s="63">
        <v>78</v>
      </c>
      <c r="G24" s="63">
        <v>90</v>
      </c>
      <c r="H24" s="63"/>
      <c r="I24" s="63"/>
      <c r="J24" s="63"/>
      <c r="K24" s="63"/>
      <c r="L24" s="63"/>
      <c r="M24" s="62">
        <f t="shared" si="0"/>
        <v>3</v>
      </c>
      <c r="N24" s="64">
        <f t="shared" si="1"/>
        <v>79.33333333333333</v>
      </c>
      <c r="O24" s="65">
        <v>15</v>
      </c>
      <c r="P24" s="65"/>
      <c r="Q24" s="65">
        <f t="shared" si="2"/>
        <v>72.89999999999999</v>
      </c>
      <c r="R24" s="66"/>
      <c r="S24" s="62">
        <v>60</v>
      </c>
      <c r="T24" s="63">
        <v>70</v>
      </c>
      <c r="U24" s="63">
        <v>67</v>
      </c>
      <c r="V24" s="63">
        <v>96</v>
      </c>
      <c r="W24" s="63"/>
      <c r="X24" s="63"/>
      <c r="Y24" s="67" t="s">
        <v>208</v>
      </c>
      <c r="Z24" s="58"/>
      <c r="AA24" s="38"/>
      <c r="AB24">
        <f t="shared" si="3"/>
        <v>1</v>
      </c>
      <c r="AC24">
        <f t="shared" si="4"/>
        <v>0</v>
      </c>
      <c r="AD24">
        <f t="shared" si="5"/>
        <v>7</v>
      </c>
      <c r="AE24">
        <f t="shared" si="6"/>
        <v>0</v>
      </c>
      <c r="AF24">
        <f t="shared" si="7"/>
        <v>2</v>
      </c>
      <c r="AG24">
        <f t="shared" si="8"/>
        <v>1</v>
      </c>
      <c r="AH24" s="8">
        <f t="shared" si="9"/>
        <v>0.3333333333333333</v>
      </c>
    </row>
    <row r="25" spans="1:34" ht="15" customHeight="1" thickBot="1">
      <c r="A25" s="59">
        <v>11</v>
      </c>
      <c r="B25" s="40" t="s">
        <v>196</v>
      </c>
      <c r="C25" s="60"/>
      <c r="D25" s="94" t="s">
        <v>274</v>
      </c>
      <c r="E25" s="63">
        <v>60</v>
      </c>
      <c r="F25" s="63">
        <v>75</v>
      </c>
      <c r="G25" s="63">
        <v>60</v>
      </c>
      <c r="H25" s="63"/>
      <c r="I25" s="63"/>
      <c r="J25" s="63"/>
      <c r="K25" s="63"/>
      <c r="L25" s="63"/>
      <c r="M25" s="62">
        <f t="shared" si="0"/>
        <v>3</v>
      </c>
      <c r="N25" s="64">
        <f t="shared" si="1"/>
        <v>65</v>
      </c>
      <c r="O25" s="65"/>
      <c r="P25" s="65"/>
      <c r="Q25" s="65">
        <f t="shared" si="2"/>
        <v>58.5</v>
      </c>
      <c r="R25" s="66"/>
      <c r="S25" s="62">
        <v>0</v>
      </c>
      <c r="T25" s="63">
        <v>61</v>
      </c>
      <c r="U25" s="63">
        <v>17</v>
      </c>
      <c r="V25" s="63">
        <v>70</v>
      </c>
      <c r="W25" s="63"/>
      <c r="X25" s="63"/>
      <c r="Y25" s="67"/>
      <c r="Z25" s="58"/>
      <c r="AA25" s="38" t="e">
        <f>IF(AND(A25=$W$10,#REF!=R25,Q25=#REF!),"УВАГА",0)</f>
        <v>#REF!</v>
      </c>
      <c r="AB25">
        <f t="shared" si="3"/>
        <v>1</v>
      </c>
      <c r="AC25">
        <f t="shared" si="4"/>
        <v>0</v>
      </c>
      <c r="AD25">
        <f t="shared" si="5"/>
        <v>7</v>
      </c>
      <c r="AE25">
        <f t="shared" si="6"/>
        <v>2</v>
      </c>
      <c r="AF25">
        <f t="shared" si="7"/>
        <v>1</v>
      </c>
      <c r="AG25">
        <f t="shared" si="8"/>
        <v>0</v>
      </c>
      <c r="AH25" s="8">
        <f t="shared" si="9"/>
        <v>0.3333333333333333</v>
      </c>
    </row>
    <row r="26" spans="3:34" s="21" customFormat="1" ht="12.75">
      <c r="C26" s="43"/>
      <c r="D26" s="43"/>
      <c r="E26" s="43"/>
      <c r="F26" s="43"/>
      <c r="G26" s="43"/>
      <c r="H26" s="44"/>
      <c r="I26" s="203" t="s">
        <v>2</v>
      </c>
      <c r="J26" s="203"/>
      <c r="K26" s="203"/>
      <c r="L26" s="203"/>
      <c r="M26" s="44"/>
      <c r="N26" s="22"/>
      <c r="O26" s="22"/>
      <c r="P26" s="22"/>
      <c r="Q26" s="22"/>
      <c r="R26" s="23"/>
      <c r="S26" s="44"/>
      <c r="T26" s="44"/>
      <c r="U26" s="44"/>
      <c r="V26" s="44"/>
      <c r="W26" s="44"/>
      <c r="X26" s="22"/>
      <c r="Y26" s="24"/>
      <c r="Z26" s="31"/>
      <c r="AA26" s="31"/>
      <c r="AB26" s="21">
        <f t="shared" si="3"/>
        <v>0</v>
      </c>
      <c r="AH26" s="25"/>
    </row>
    <row r="27" spans="5:34" s="21" customFormat="1" ht="12.75">
      <c r="E27" s="43"/>
      <c r="F27" s="43"/>
      <c r="G27" s="43"/>
      <c r="H27" s="45"/>
      <c r="I27" s="204" t="s">
        <v>3</v>
      </c>
      <c r="J27" s="204"/>
      <c r="K27" s="204"/>
      <c r="L27" s="204"/>
      <c r="M27" s="45"/>
      <c r="N27" s="45"/>
      <c r="O27" s="45"/>
      <c r="P27" s="45"/>
      <c r="Q27" s="45"/>
      <c r="R27" s="46"/>
      <c r="S27" s="26"/>
      <c r="T27" s="26"/>
      <c r="U27" s="26"/>
      <c r="V27" s="26"/>
      <c r="W27" s="44"/>
      <c r="X27" s="44"/>
      <c r="Y27" s="27"/>
      <c r="Z27" s="31"/>
      <c r="AA27" s="31"/>
      <c r="AB27" s="21">
        <f t="shared" si="3"/>
        <v>0</v>
      </c>
      <c r="AH27" s="25"/>
    </row>
    <row r="28" spans="3:34" s="21" customFormat="1" ht="12.75">
      <c r="C28" s="45" t="s">
        <v>10</v>
      </c>
      <c r="D28" s="45"/>
      <c r="R28" s="28"/>
      <c r="S28" s="27"/>
      <c r="T28" s="27"/>
      <c r="U28" s="27"/>
      <c r="V28" s="27"/>
      <c r="W28" s="27"/>
      <c r="X28" s="27"/>
      <c r="Y28" s="27"/>
      <c r="Z28" s="31"/>
      <c r="AA28" s="31"/>
      <c r="AB28" s="21">
        <f t="shared" si="3"/>
        <v>0</v>
      </c>
      <c r="AH28" s="25"/>
    </row>
    <row r="29" spans="8:34" s="21" customFormat="1" ht="12.75">
      <c r="H29" s="44"/>
      <c r="I29" s="203" t="s">
        <v>2</v>
      </c>
      <c r="J29" s="203"/>
      <c r="K29" s="203"/>
      <c r="L29" s="203"/>
      <c r="M29" s="44"/>
      <c r="N29" s="22"/>
      <c r="O29" s="22"/>
      <c r="P29" s="22"/>
      <c r="Q29" s="22"/>
      <c r="R29" s="23"/>
      <c r="S29" s="44"/>
      <c r="T29" s="44"/>
      <c r="U29" s="44"/>
      <c r="V29" s="44"/>
      <c r="W29" s="44"/>
      <c r="X29" s="22"/>
      <c r="Y29" s="27"/>
      <c r="Z29" s="31"/>
      <c r="AA29" s="31"/>
      <c r="AB29" s="21">
        <f t="shared" si="3"/>
        <v>0</v>
      </c>
      <c r="AH29" s="25"/>
    </row>
    <row r="30" spans="8:34" s="21" customFormat="1" ht="12.75">
      <c r="H30" s="45"/>
      <c r="I30" s="204" t="s">
        <v>3</v>
      </c>
      <c r="J30" s="204"/>
      <c r="K30" s="204"/>
      <c r="L30" s="204"/>
      <c r="M30" s="45"/>
      <c r="N30" s="45"/>
      <c r="O30" s="45"/>
      <c r="P30" s="45"/>
      <c r="Q30" s="45"/>
      <c r="R30" s="46"/>
      <c r="S30" s="26"/>
      <c r="T30" s="26"/>
      <c r="U30" s="26"/>
      <c r="V30" s="26"/>
      <c r="W30" s="44"/>
      <c r="X30" s="44"/>
      <c r="Y30" s="27"/>
      <c r="Z30" s="31"/>
      <c r="AA30" s="31"/>
      <c r="AB30" s="21">
        <f t="shared" si="3"/>
        <v>0</v>
      </c>
      <c r="AH30" s="25"/>
    </row>
    <row r="31" spans="3:34" s="21" customFormat="1" ht="7.5" customHeight="1">
      <c r="C31" s="45"/>
      <c r="D31" s="45"/>
      <c r="R31" s="28"/>
      <c r="Z31" s="31"/>
      <c r="AA31" s="31"/>
      <c r="AH31" s="25"/>
    </row>
    <row r="32" spans="3:34" s="21" customFormat="1" ht="12.75">
      <c r="C32" s="47"/>
      <c r="D32" s="47"/>
      <c r="H32" s="45"/>
      <c r="I32" s="29"/>
      <c r="J32" s="29"/>
      <c r="K32" s="29"/>
      <c r="L32" s="29"/>
      <c r="M32" s="45"/>
      <c r="N32" s="45"/>
      <c r="O32" s="45"/>
      <c r="P32" s="45"/>
      <c r="Q32" s="45"/>
      <c r="R32" s="46"/>
      <c r="Z32" s="31"/>
      <c r="AA32" s="31"/>
      <c r="AH32" s="25"/>
    </row>
    <row r="33" spans="3:25" ht="12.75"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9"/>
      <c r="S33" s="48"/>
      <c r="T33" s="48"/>
      <c r="U33" s="48"/>
      <c r="V33" s="48"/>
      <c r="W33" s="48"/>
      <c r="X33" s="48"/>
      <c r="Y33" s="48"/>
    </row>
    <row r="34" spans="3:25" ht="16.5" customHeight="1"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1"/>
      <c r="S34" s="50"/>
      <c r="T34" s="50"/>
      <c r="U34" s="50"/>
      <c r="V34" s="50"/>
      <c r="W34" s="50"/>
      <c r="X34" s="50"/>
      <c r="Y34" s="50"/>
    </row>
    <row r="35" spans="3:25" ht="15.75" customHeight="1">
      <c r="C35" s="48"/>
      <c r="D35" s="48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1"/>
      <c r="S35" s="50"/>
      <c r="T35" s="50"/>
      <c r="U35" s="50"/>
      <c r="V35" s="50"/>
      <c r="W35" s="50"/>
      <c r="X35" s="50"/>
      <c r="Y35" s="50"/>
    </row>
    <row r="36" spans="3:25" ht="12.75">
      <c r="C36" s="48"/>
      <c r="D36" s="48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S36" s="10"/>
      <c r="T36" s="10"/>
      <c r="U36" s="10"/>
      <c r="V36" s="10"/>
      <c r="W36" s="10"/>
      <c r="X36" s="10"/>
      <c r="Y36" s="10"/>
    </row>
    <row r="37" spans="5:25" ht="12.75"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S37" s="10"/>
      <c r="T37" s="10"/>
      <c r="U37" s="10"/>
      <c r="V37" s="10"/>
      <c r="W37" s="10"/>
      <c r="X37" s="10"/>
      <c r="Y37" s="10"/>
    </row>
    <row r="38" spans="3:4" ht="12.75">
      <c r="C38" s="52"/>
      <c r="D38" s="52"/>
    </row>
    <row r="39" spans="1:34" s="34" customFormat="1" ht="27" customHeight="1">
      <c r="A39" s="202"/>
      <c r="B39" s="20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3"/>
      <c r="S39" s="52"/>
      <c r="T39" s="52"/>
      <c r="U39" s="52"/>
      <c r="V39" s="52"/>
      <c r="W39" s="52"/>
      <c r="X39" s="52"/>
      <c r="Y39" s="52"/>
      <c r="Z39" s="54"/>
      <c r="AA39" s="54"/>
      <c r="AH39" s="55"/>
    </row>
    <row r="40" spans="5:25" ht="29.25" customHeight="1"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3"/>
      <c r="S40" s="52"/>
      <c r="T40" s="52"/>
      <c r="U40" s="52"/>
      <c r="V40" s="52"/>
      <c r="W40" s="52"/>
      <c r="X40" s="52"/>
      <c r="Y40" s="52"/>
    </row>
  </sheetData>
  <sheetProtection/>
  <mergeCells count="43">
    <mergeCell ref="A39:B39"/>
    <mergeCell ref="I26:L26"/>
    <mergeCell ref="I27:L27"/>
    <mergeCell ref="I29:L29"/>
    <mergeCell ref="I30:L30"/>
    <mergeCell ref="AH12:AH13"/>
    <mergeCell ref="O11:O14"/>
    <mergeCell ref="P11:P13"/>
    <mergeCell ref="Q11:Q14"/>
    <mergeCell ref="R11:R14"/>
    <mergeCell ref="S13:S14"/>
    <mergeCell ref="AA11:AA14"/>
    <mergeCell ref="U13:U14"/>
    <mergeCell ref="V13:V14"/>
    <mergeCell ref="Z11:Z14"/>
    <mergeCell ref="A11:A14"/>
    <mergeCell ref="B11:B14"/>
    <mergeCell ref="C11:C14"/>
    <mergeCell ref="E11:L11"/>
    <mergeCell ref="E13:E14"/>
    <mergeCell ref="K13:K14"/>
    <mergeCell ref="L13:L14"/>
    <mergeCell ref="H13:H14"/>
    <mergeCell ref="I13:I14"/>
    <mergeCell ref="G13:G14"/>
    <mergeCell ref="Y11:Y14"/>
    <mergeCell ref="W1:X1"/>
    <mergeCell ref="S3:X3"/>
    <mergeCell ref="C5:X5"/>
    <mergeCell ref="C6:X6"/>
    <mergeCell ref="C7:X7"/>
    <mergeCell ref="C9:X9"/>
    <mergeCell ref="S11:X12"/>
    <mergeCell ref="J13:J14"/>
    <mergeCell ref="F13:F14"/>
    <mergeCell ref="X13:X14"/>
    <mergeCell ref="T13:T14"/>
    <mergeCell ref="W13:W14"/>
    <mergeCell ref="N11:N14"/>
    <mergeCell ref="D11:D14"/>
    <mergeCell ref="J12:L12"/>
    <mergeCell ref="E12:I12"/>
    <mergeCell ref="M11:M14"/>
  </mergeCells>
  <conditionalFormatting sqref="A15:A25">
    <cfRule type="cellIs" priority="1" dxfId="96" operator="equal" stopIfTrue="1">
      <formula>$W$10</formula>
    </cfRule>
  </conditionalFormatting>
  <conditionalFormatting sqref="T20:T25 U15:X25 E15:K25">
    <cfRule type="cellIs" priority="2" dxfId="97" operator="between" stopIfTrue="1">
      <formula>0</formula>
      <formula>59</formula>
    </cfRule>
  </conditionalFormatting>
  <conditionalFormatting sqref="S15:S25">
    <cfRule type="cellIs" priority="3" dxfId="98" operator="lessThan" stopIfTrue="1">
      <formula>60</formula>
    </cfRule>
  </conditionalFormatting>
  <conditionalFormatting sqref="P15:P25">
    <cfRule type="cellIs" priority="4" dxfId="96" operator="greaterThan" stopIfTrue="1">
      <formula>$P$14</formula>
    </cfRule>
  </conditionalFormatting>
  <printOptions/>
  <pageMargins left="0.2" right="0.2" top="0.23" bottom="0.19" header="0.19" footer="0.19"/>
  <pageSetup horizontalDpi="600" verticalDpi="600" orientation="landscape" paperSize="9" scale="83" r:id="rId1"/>
  <colBreaks count="1" manualBreakCount="1">
    <brk id="28" max="46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AH31"/>
  <sheetViews>
    <sheetView view="pageBreakPreview" zoomScale="75" zoomScaleSheetLayoutView="75" workbookViewId="0" topLeftCell="A1">
      <selection activeCell="Z29" sqref="Z29"/>
    </sheetView>
  </sheetViews>
  <sheetFormatPr defaultColWidth="9.140625" defaultRowHeight="12.75"/>
  <cols>
    <col min="1" max="1" width="4.28125" style="0" customWidth="1"/>
    <col min="2" max="2" width="10.8515625" style="0" customWidth="1"/>
    <col min="3" max="3" width="27.8515625" style="0" hidden="1" customWidth="1"/>
    <col min="4" max="4" width="37.28125" style="0" customWidth="1"/>
    <col min="5" max="5" width="6.28125" style="0" customWidth="1"/>
    <col min="6" max="6" width="8.00390625" style="0" customWidth="1"/>
    <col min="7" max="7" width="4.28125" style="0" customWidth="1"/>
    <col min="8" max="8" width="5.7109375" style="0" customWidth="1"/>
    <col min="9" max="9" width="4.00390625" style="0" hidden="1" customWidth="1"/>
    <col min="10" max="10" width="4.421875" style="0" customWidth="1"/>
    <col min="11" max="11" width="2.57421875" style="0" customWidth="1"/>
    <col min="12" max="12" width="4.57421875" style="0" customWidth="1"/>
    <col min="13" max="13" width="3.8515625" style="0" customWidth="1"/>
    <col min="14" max="14" width="7.140625" style="0" customWidth="1"/>
    <col min="15" max="15" width="9.421875" style="0" customWidth="1"/>
    <col min="16" max="16" width="8.7109375" style="0" customWidth="1"/>
    <col min="17" max="17" width="8.28125" style="0" customWidth="1"/>
    <col min="18" max="18" width="5.57421875" style="13" customWidth="1"/>
    <col min="19" max="19" width="5.7109375" style="0" customWidth="1"/>
    <col min="20" max="20" width="4.8515625" style="0" customWidth="1"/>
    <col min="21" max="21" width="5.7109375" style="0" customWidth="1"/>
    <col min="22" max="22" width="4.00390625" style="0" customWidth="1"/>
    <col min="23" max="23" width="4.8515625" style="0" customWidth="1"/>
    <col min="24" max="24" width="0.13671875" style="0" customWidth="1"/>
    <col min="25" max="25" width="7.7109375" style="0" customWidth="1"/>
    <col min="26" max="26" width="12.421875" style="4" customWidth="1"/>
    <col min="27" max="27" width="10.7109375" style="4" customWidth="1"/>
    <col min="28" max="28" width="7.7109375" style="0" customWidth="1"/>
    <col min="29" max="29" width="8.140625" style="0" customWidth="1"/>
    <col min="30" max="30" width="7.421875" style="0" customWidth="1"/>
    <col min="31" max="31" width="7.28125" style="0" customWidth="1"/>
    <col min="32" max="32" width="5.8515625" style="0" customWidth="1"/>
    <col min="33" max="33" width="6.28125" style="0" customWidth="1"/>
    <col min="34" max="34" width="8.140625" style="8" customWidth="1"/>
  </cols>
  <sheetData>
    <row r="1" spans="19:25" ht="12.75">
      <c r="S1" s="4"/>
      <c r="T1" s="4"/>
      <c r="U1" s="4"/>
      <c r="V1" s="4"/>
      <c r="W1" s="112"/>
      <c r="X1" s="112"/>
      <c r="Y1" s="12"/>
    </row>
    <row r="2" spans="19:25" ht="4.5" customHeight="1">
      <c r="S2" s="4"/>
      <c r="T2" s="4"/>
      <c r="U2" s="4"/>
      <c r="V2" s="4"/>
      <c r="W2" s="4"/>
      <c r="X2" s="4"/>
      <c r="Y2" s="4"/>
    </row>
    <row r="3" spans="19:25" ht="12.75">
      <c r="S3" s="113" t="s">
        <v>9</v>
      </c>
      <c r="T3" s="113"/>
      <c r="U3" s="113"/>
      <c r="V3" s="113"/>
      <c r="W3" s="113"/>
      <c r="X3" s="113"/>
      <c r="Y3" s="4"/>
    </row>
    <row r="4" spans="19:25" ht="4.5" customHeight="1">
      <c r="S4" s="3"/>
      <c r="T4" s="3"/>
      <c r="U4" s="3"/>
      <c r="V4" s="3"/>
      <c r="W4" s="3"/>
      <c r="X4" s="3"/>
      <c r="Y4" s="3"/>
    </row>
    <row r="5" spans="3:27" ht="15" customHeight="1">
      <c r="C5" s="176" t="s">
        <v>41</v>
      </c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"/>
      <c r="Z5" s="12"/>
      <c r="AA5" s="34" t="s">
        <v>18</v>
      </c>
    </row>
    <row r="6" spans="3:27" ht="15" customHeight="1">
      <c r="C6" s="176" t="s">
        <v>44</v>
      </c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"/>
      <c r="AA6">
        <v>0</v>
      </c>
    </row>
    <row r="7" spans="3:25" ht="15" customHeight="1">
      <c r="C7" s="176" t="s">
        <v>190</v>
      </c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"/>
    </row>
    <row r="8" spans="3:25" ht="8.25" customHeight="1"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14"/>
      <c r="S8" s="7"/>
      <c r="T8" s="7"/>
      <c r="U8" s="7"/>
      <c r="V8" s="7"/>
      <c r="W8" s="7"/>
      <c r="X8" s="7"/>
      <c r="Y8" s="7"/>
    </row>
    <row r="9" spans="3:29" ht="12.75">
      <c r="C9" s="177" t="s">
        <v>211</v>
      </c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177"/>
      <c r="W9" s="177"/>
      <c r="X9" s="177"/>
      <c r="Y9" s="18"/>
      <c r="Z9" s="30">
        <v>1660</v>
      </c>
      <c r="AA9" s="33"/>
      <c r="AC9" s="34"/>
    </row>
    <row r="10" spans="3:27" ht="12.75">
      <c r="C10" s="34" t="s">
        <v>40</v>
      </c>
      <c r="D10" s="34"/>
      <c r="S10" s="20">
        <v>2</v>
      </c>
      <c r="U10" s="32">
        <v>0.45</v>
      </c>
      <c r="V10" s="35" t="s">
        <v>42</v>
      </c>
      <c r="W10" s="19">
        <f>IF(S10=1,"1 или 0 стип ком",IF(S10=2,1,IF(S10=4,"1  или 2 стип ком",FLOOR(S10*$U$10,1))))</f>
        <v>1</v>
      </c>
      <c r="Y10" s="8"/>
      <c r="Z10" s="30">
        <v>2416</v>
      </c>
      <c r="AA10" s="33"/>
    </row>
    <row r="11" spans="1:34" s="2" customFormat="1" ht="26.25" customHeight="1">
      <c r="A11" s="205" t="s">
        <v>0</v>
      </c>
      <c r="B11" s="205" t="s">
        <v>1</v>
      </c>
      <c r="C11" s="205" t="s">
        <v>14</v>
      </c>
      <c r="D11" s="197"/>
      <c r="E11" s="108" t="s">
        <v>4</v>
      </c>
      <c r="F11" s="109"/>
      <c r="G11" s="109"/>
      <c r="H11" s="109"/>
      <c r="I11" s="109"/>
      <c r="J11" s="109"/>
      <c r="K11" s="109"/>
      <c r="L11" s="109"/>
      <c r="M11" s="111" t="s">
        <v>7</v>
      </c>
      <c r="N11" s="115" t="s">
        <v>12</v>
      </c>
      <c r="O11" s="115" t="s">
        <v>32</v>
      </c>
      <c r="P11" s="115" t="s">
        <v>16</v>
      </c>
      <c r="Q11" s="115" t="s">
        <v>11</v>
      </c>
      <c r="R11" s="187" t="s">
        <v>17</v>
      </c>
      <c r="S11" s="178" t="s">
        <v>8</v>
      </c>
      <c r="T11" s="179"/>
      <c r="U11" s="179"/>
      <c r="V11" s="179"/>
      <c r="W11" s="179"/>
      <c r="X11" s="180"/>
      <c r="Y11" s="191" t="s">
        <v>13</v>
      </c>
      <c r="Z11" s="213" t="s">
        <v>43</v>
      </c>
      <c r="AA11" s="190" t="s">
        <v>31</v>
      </c>
      <c r="AH11" s="16"/>
    </row>
    <row r="12" spans="1:34" ht="43.5" customHeight="1">
      <c r="A12" s="200"/>
      <c r="B12" s="200"/>
      <c r="C12" s="200"/>
      <c r="D12" s="198"/>
      <c r="E12" s="108" t="s">
        <v>5</v>
      </c>
      <c r="F12" s="109"/>
      <c r="G12" s="109"/>
      <c r="H12" s="109"/>
      <c r="I12" s="110"/>
      <c r="J12" s="108" t="s">
        <v>6</v>
      </c>
      <c r="K12" s="109"/>
      <c r="L12" s="109"/>
      <c r="M12" s="111"/>
      <c r="N12" s="200"/>
      <c r="O12" s="184"/>
      <c r="P12" s="184"/>
      <c r="Q12" s="184"/>
      <c r="R12" s="188"/>
      <c r="S12" s="181"/>
      <c r="T12" s="182"/>
      <c r="U12" s="182"/>
      <c r="V12" s="182"/>
      <c r="W12" s="182"/>
      <c r="X12" s="183"/>
      <c r="Y12" s="192"/>
      <c r="Z12" s="213"/>
      <c r="AA12" s="190"/>
      <c r="AH12" s="114" t="s">
        <v>39</v>
      </c>
    </row>
    <row r="13" spans="1:34" ht="83.25" customHeight="1" thickBot="1">
      <c r="A13" s="200"/>
      <c r="B13" s="200"/>
      <c r="C13" s="200"/>
      <c r="D13" s="198"/>
      <c r="E13" s="119" t="s">
        <v>215</v>
      </c>
      <c r="F13" s="119" t="s">
        <v>109</v>
      </c>
      <c r="G13" s="119" t="s">
        <v>216</v>
      </c>
      <c r="H13" s="119" t="s">
        <v>217</v>
      </c>
      <c r="I13" s="119"/>
      <c r="J13" s="119"/>
      <c r="K13" s="119"/>
      <c r="L13" s="206"/>
      <c r="M13" s="111"/>
      <c r="N13" s="200"/>
      <c r="O13" s="184"/>
      <c r="P13" s="184"/>
      <c r="Q13" s="184"/>
      <c r="R13" s="188"/>
      <c r="S13" s="119" t="s">
        <v>104</v>
      </c>
      <c r="T13" s="119" t="s">
        <v>107</v>
      </c>
      <c r="U13" s="119" t="s">
        <v>193</v>
      </c>
      <c r="V13" s="194"/>
      <c r="W13" s="119"/>
      <c r="X13" s="119"/>
      <c r="Y13" s="192"/>
      <c r="Z13" s="213"/>
      <c r="AA13" s="190"/>
      <c r="AB13" s="11" t="s">
        <v>33</v>
      </c>
      <c r="AC13" s="11" t="s">
        <v>34</v>
      </c>
      <c r="AD13" s="11" t="s">
        <v>35</v>
      </c>
      <c r="AE13" s="11" t="s">
        <v>36</v>
      </c>
      <c r="AF13" s="11" t="s">
        <v>37</v>
      </c>
      <c r="AG13" s="11" t="s">
        <v>38</v>
      </c>
      <c r="AH13" s="114"/>
    </row>
    <row r="14" spans="1:27" ht="13.5" thickBot="1">
      <c r="A14" s="201"/>
      <c r="B14" s="201"/>
      <c r="C14" s="201"/>
      <c r="D14" s="199"/>
      <c r="E14" s="107"/>
      <c r="F14" s="107"/>
      <c r="G14" s="107"/>
      <c r="H14" s="107"/>
      <c r="I14" s="107"/>
      <c r="J14" s="107"/>
      <c r="K14" s="107"/>
      <c r="L14" s="207"/>
      <c r="M14" s="111"/>
      <c r="N14" s="201"/>
      <c r="O14" s="185"/>
      <c r="P14" s="36">
        <v>100</v>
      </c>
      <c r="Q14" s="186"/>
      <c r="R14" s="189"/>
      <c r="S14" s="107"/>
      <c r="T14" s="107"/>
      <c r="U14" s="107"/>
      <c r="V14" s="195"/>
      <c r="W14" s="107"/>
      <c r="X14" s="107"/>
      <c r="Y14" s="193"/>
      <c r="Z14" s="213"/>
      <c r="AA14" s="190"/>
    </row>
    <row r="15" spans="1:34" s="7" customFormat="1" ht="15" customHeight="1" thickBot="1">
      <c r="A15" s="57">
        <v>1</v>
      </c>
      <c r="B15" s="136" t="s">
        <v>212</v>
      </c>
      <c r="C15" s="137" t="s">
        <v>20</v>
      </c>
      <c r="D15" s="166" t="s">
        <v>214</v>
      </c>
      <c r="E15" s="139">
        <v>76</v>
      </c>
      <c r="F15" s="139">
        <v>64</v>
      </c>
      <c r="G15" s="139">
        <v>75</v>
      </c>
      <c r="H15" s="139">
        <v>92</v>
      </c>
      <c r="I15" s="139"/>
      <c r="J15" s="139"/>
      <c r="K15" s="139"/>
      <c r="L15" s="139"/>
      <c r="M15" s="140">
        <f>COUNTIF(E15:L15,"&gt;=0")</f>
        <v>4</v>
      </c>
      <c r="N15" s="141">
        <f>SUM(E15:L15)/M15</f>
        <v>76.75</v>
      </c>
      <c r="O15" s="130">
        <v>100</v>
      </c>
      <c r="P15" s="130"/>
      <c r="Q15" s="130">
        <f>N15*0.9+O15*0.1</f>
        <v>79.075</v>
      </c>
      <c r="R15" s="142"/>
      <c r="S15" s="140">
        <v>64</v>
      </c>
      <c r="T15" s="139">
        <v>64</v>
      </c>
      <c r="U15" s="139">
        <v>60</v>
      </c>
      <c r="V15" s="139"/>
      <c r="W15" s="139"/>
      <c r="X15" s="139"/>
      <c r="Y15" s="143"/>
      <c r="Z15" s="144">
        <v>1660</v>
      </c>
      <c r="AA15" s="70">
        <f>IF(AND(A15=$W$10,R16=R15,Q15=Q16),"УВАГА",)</f>
        <v>0</v>
      </c>
      <c r="AB15" s="7">
        <f aca="true" t="shared" si="0" ref="AB15:AB21">-(AG15-AF15)</f>
        <v>2</v>
      </c>
      <c r="AC15" s="7">
        <f>IF(A15&lt;=$W$10,1,0)</f>
        <v>1</v>
      </c>
      <c r="AD15" s="7">
        <f>M15+COUNTIF(S15:X15,"&gt;=0")</f>
        <v>7</v>
      </c>
      <c r="AE15" s="7">
        <f>COUNTIF(E15:L15,"&lt;60")+COUNTIF(S15:X15,"&lt;60")</f>
        <v>0</v>
      </c>
      <c r="AF15" s="7">
        <f>COUNTIF(E15:L15,"&gt;=75")</f>
        <v>3</v>
      </c>
      <c r="AG15" s="7">
        <f>COUNTIF(E15:L15,"&gt;=90")</f>
        <v>1</v>
      </c>
      <c r="AH15" s="71">
        <f>AB15/M15</f>
        <v>0.5</v>
      </c>
    </row>
    <row r="16" spans="1:34" s="7" customFormat="1" ht="15" customHeight="1" thickBot="1">
      <c r="A16" s="59">
        <v>2</v>
      </c>
      <c r="B16" s="40" t="s">
        <v>212</v>
      </c>
      <c r="C16" s="68" t="s">
        <v>21</v>
      </c>
      <c r="D16" s="94" t="s">
        <v>213</v>
      </c>
      <c r="E16" s="63">
        <v>75</v>
      </c>
      <c r="F16" s="63">
        <v>67</v>
      </c>
      <c r="G16" s="63">
        <v>90</v>
      </c>
      <c r="H16" s="63">
        <v>90</v>
      </c>
      <c r="I16" s="63"/>
      <c r="J16" s="63"/>
      <c r="K16" s="63"/>
      <c r="L16" s="63"/>
      <c r="M16" s="62">
        <f>COUNTIF(E16:L16,"&gt;=0")</f>
        <v>4</v>
      </c>
      <c r="N16" s="64">
        <f>SUM(E16:L16)/M16</f>
        <v>80.5</v>
      </c>
      <c r="O16" s="65"/>
      <c r="P16" s="65"/>
      <c r="Q16" s="65">
        <f>N16*0.9+O16*0.1</f>
        <v>72.45</v>
      </c>
      <c r="R16" s="66"/>
      <c r="S16" s="62">
        <v>71</v>
      </c>
      <c r="T16" s="63">
        <v>67</v>
      </c>
      <c r="U16" s="63">
        <v>65</v>
      </c>
      <c r="V16" s="63"/>
      <c r="W16" s="63"/>
      <c r="X16" s="63"/>
      <c r="Y16" s="67"/>
      <c r="Z16" s="58"/>
      <c r="AA16" s="70" t="e">
        <f>IF(AND(A16=$W$10,#REF!=R16,Q16=#REF!),"УВАГА",0)</f>
        <v>#REF!</v>
      </c>
      <c r="AB16" s="7">
        <f t="shared" si="0"/>
        <v>1</v>
      </c>
      <c r="AC16" s="7">
        <f>IF(A16&lt;=$W$10,1,0)</f>
        <v>0</v>
      </c>
      <c r="AD16" s="7">
        <f>M16+COUNTIF(S16:X16,"&gt;=0")</f>
        <v>7</v>
      </c>
      <c r="AE16" s="7">
        <f>COUNTIF(E16:L16,"&lt;60")+COUNTIF(S16:X16,"&lt;60")</f>
        <v>0</v>
      </c>
      <c r="AF16" s="7">
        <f>COUNTIF(E16:L16,"&gt;=75")</f>
        <v>3</v>
      </c>
      <c r="AG16" s="7">
        <f>COUNTIF(E16:L16,"&gt;=90")</f>
        <v>2</v>
      </c>
      <c r="AH16" s="71">
        <f>AB16/M16</f>
        <v>0.25</v>
      </c>
    </row>
    <row r="17" spans="3:34" s="21" customFormat="1" ht="12.75">
      <c r="C17" s="43"/>
      <c r="D17" s="43"/>
      <c r="E17" s="43"/>
      <c r="F17" s="43"/>
      <c r="G17" s="43"/>
      <c r="H17" s="44"/>
      <c r="I17" s="203" t="s">
        <v>2</v>
      </c>
      <c r="J17" s="203"/>
      <c r="K17" s="203"/>
      <c r="L17" s="203"/>
      <c r="M17" s="44"/>
      <c r="N17" s="22"/>
      <c r="O17" s="22"/>
      <c r="P17" s="22"/>
      <c r="Q17" s="22"/>
      <c r="R17" s="23"/>
      <c r="S17" s="44"/>
      <c r="T17" s="44"/>
      <c r="U17" s="44"/>
      <c r="V17" s="44"/>
      <c r="W17" s="44"/>
      <c r="X17" s="22"/>
      <c r="Y17" s="24"/>
      <c r="Z17" s="31"/>
      <c r="AA17" s="31"/>
      <c r="AB17" s="21">
        <f t="shared" si="0"/>
        <v>0</v>
      </c>
      <c r="AH17" s="25"/>
    </row>
    <row r="18" spans="5:34" s="21" customFormat="1" ht="12.75">
      <c r="E18" s="43"/>
      <c r="F18" s="43"/>
      <c r="G18" s="43"/>
      <c r="H18" s="45"/>
      <c r="I18" s="204" t="s">
        <v>3</v>
      </c>
      <c r="J18" s="204"/>
      <c r="K18" s="204"/>
      <c r="L18" s="204"/>
      <c r="M18" s="45"/>
      <c r="N18" s="45"/>
      <c r="O18" s="45"/>
      <c r="P18" s="45"/>
      <c r="Q18" s="45"/>
      <c r="R18" s="46"/>
      <c r="S18" s="26"/>
      <c r="T18" s="26"/>
      <c r="U18" s="26"/>
      <c r="V18" s="26"/>
      <c r="W18" s="44"/>
      <c r="X18" s="44"/>
      <c r="Y18" s="27"/>
      <c r="Z18" s="31"/>
      <c r="AA18" s="31"/>
      <c r="AB18" s="21">
        <f t="shared" si="0"/>
        <v>0</v>
      </c>
      <c r="AH18" s="25"/>
    </row>
    <row r="19" spans="3:34" s="21" customFormat="1" ht="12.75">
      <c r="C19" s="45" t="s">
        <v>10</v>
      </c>
      <c r="D19" s="45"/>
      <c r="R19" s="28"/>
      <c r="S19" s="27"/>
      <c r="T19" s="27"/>
      <c r="U19" s="27"/>
      <c r="V19" s="27"/>
      <c r="W19" s="27"/>
      <c r="X19" s="27"/>
      <c r="Y19" s="27"/>
      <c r="Z19" s="31"/>
      <c r="AA19" s="31"/>
      <c r="AB19" s="21">
        <f t="shared" si="0"/>
        <v>0</v>
      </c>
      <c r="AH19" s="25"/>
    </row>
    <row r="20" spans="8:34" s="21" customFormat="1" ht="12.75">
      <c r="H20" s="44"/>
      <c r="I20" s="203" t="s">
        <v>2</v>
      </c>
      <c r="J20" s="203"/>
      <c r="K20" s="203"/>
      <c r="L20" s="203"/>
      <c r="M20" s="44"/>
      <c r="N20" s="22"/>
      <c r="O20" s="22"/>
      <c r="P20" s="22"/>
      <c r="Q20" s="22"/>
      <c r="R20" s="23"/>
      <c r="S20" s="44"/>
      <c r="T20" s="44"/>
      <c r="U20" s="44"/>
      <c r="V20" s="44"/>
      <c r="W20" s="44"/>
      <c r="X20" s="22"/>
      <c r="Y20" s="27"/>
      <c r="Z20" s="31"/>
      <c r="AA20" s="31"/>
      <c r="AB20" s="21">
        <f t="shared" si="0"/>
        <v>0</v>
      </c>
      <c r="AH20" s="25"/>
    </row>
    <row r="21" spans="8:34" s="21" customFormat="1" ht="12.75">
      <c r="H21" s="45"/>
      <c r="I21" s="204" t="s">
        <v>3</v>
      </c>
      <c r="J21" s="204"/>
      <c r="K21" s="204"/>
      <c r="L21" s="204"/>
      <c r="M21" s="45"/>
      <c r="N21" s="45"/>
      <c r="O21" s="45"/>
      <c r="P21" s="45"/>
      <c r="Q21" s="45"/>
      <c r="R21" s="46"/>
      <c r="S21" s="26"/>
      <c r="T21" s="26"/>
      <c r="U21" s="26"/>
      <c r="V21" s="26"/>
      <c r="W21" s="44"/>
      <c r="X21" s="44"/>
      <c r="Y21" s="27"/>
      <c r="Z21" s="31"/>
      <c r="AA21" s="31"/>
      <c r="AB21" s="21">
        <f t="shared" si="0"/>
        <v>0</v>
      </c>
      <c r="AH21" s="25"/>
    </row>
    <row r="22" spans="3:34" s="21" customFormat="1" ht="7.5" customHeight="1">
      <c r="C22" s="45"/>
      <c r="D22" s="45"/>
      <c r="R22" s="28"/>
      <c r="Z22" s="31"/>
      <c r="AA22" s="31"/>
      <c r="AH22" s="25"/>
    </row>
    <row r="23" spans="3:34" s="21" customFormat="1" ht="12.75">
      <c r="C23" s="47"/>
      <c r="D23" s="47"/>
      <c r="H23" s="45"/>
      <c r="I23" s="29"/>
      <c r="J23" s="29"/>
      <c r="K23" s="29"/>
      <c r="L23" s="29"/>
      <c r="M23" s="45"/>
      <c r="N23" s="45"/>
      <c r="O23" s="45"/>
      <c r="P23" s="45"/>
      <c r="Q23" s="45"/>
      <c r="R23" s="46"/>
      <c r="Z23" s="31"/>
      <c r="AA23" s="31"/>
      <c r="AH23" s="25"/>
    </row>
    <row r="24" spans="3:25" ht="12.75"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9"/>
      <c r="S24" s="48"/>
      <c r="T24" s="48"/>
      <c r="U24" s="48"/>
      <c r="V24" s="48"/>
      <c r="W24" s="48"/>
      <c r="X24" s="48"/>
      <c r="Y24" s="48"/>
    </row>
    <row r="25" spans="3:25" ht="16.5" customHeight="1"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1"/>
      <c r="S25" s="50"/>
      <c r="T25" s="50"/>
      <c r="U25" s="50"/>
      <c r="V25" s="50"/>
      <c r="W25" s="50"/>
      <c r="X25" s="50"/>
      <c r="Y25" s="50"/>
    </row>
    <row r="26" spans="3:25" ht="15.75" customHeight="1">
      <c r="C26" s="48"/>
      <c r="D26" s="48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1"/>
      <c r="S26" s="50"/>
      <c r="T26" s="50"/>
      <c r="U26" s="50"/>
      <c r="V26" s="50"/>
      <c r="W26" s="50"/>
      <c r="X26" s="50"/>
      <c r="Y26" s="50"/>
    </row>
    <row r="27" spans="3:25" ht="12.75">
      <c r="C27" s="48"/>
      <c r="D27" s="48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S27" s="10"/>
      <c r="T27" s="10"/>
      <c r="U27" s="10"/>
      <c r="V27" s="10"/>
      <c r="W27" s="10"/>
      <c r="X27" s="10"/>
      <c r="Y27" s="10"/>
    </row>
    <row r="28" spans="5:25" ht="12.75"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S28" s="10"/>
      <c r="T28" s="10"/>
      <c r="U28" s="10"/>
      <c r="V28" s="10"/>
      <c r="W28" s="10"/>
      <c r="X28" s="10"/>
      <c r="Y28" s="10"/>
    </row>
    <row r="29" spans="3:4" ht="12.75">
      <c r="C29" s="52"/>
      <c r="D29" s="52"/>
    </row>
    <row r="30" spans="1:34" s="34" customFormat="1" ht="27" customHeight="1">
      <c r="A30" s="202"/>
      <c r="B30" s="20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3"/>
      <c r="S30" s="52"/>
      <c r="T30" s="52"/>
      <c r="U30" s="52"/>
      <c r="V30" s="52"/>
      <c r="W30" s="52"/>
      <c r="X30" s="52"/>
      <c r="Y30" s="52"/>
      <c r="Z30" s="54"/>
      <c r="AA30" s="54"/>
      <c r="AH30" s="55"/>
    </row>
    <row r="31" spans="5:25" ht="29.25" customHeight="1"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3"/>
      <c r="S31" s="52"/>
      <c r="T31" s="52"/>
      <c r="U31" s="52"/>
      <c r="V31" s="52"/>
      <c r="W31" s="52"/>
      <c r="X31" s="52"/>
      <c r="Y31" s="52"/>
    </row>
  </sheetData>
  <sheetProtection/>
  <mergeCells count="43">
    <mergeCell ref="C7:X7"/>
    <mergeCell ref="C9:X9"/>
    <mergeCell ref="S11:X12"/>
    <mergeCell ref="J13:J14"/>
    <mergeCell ref="F13:F14"/>
    <mergeCell ref="J12:L12"/>
    <mergeCell ref="E12:I12"/>
    <mergeCell ref="M11:M14"/>
    <mergeCell ref="X13:X14"/>
    <mergeCell ref="T13:T14"/>
    <mergeCell ref="W1:X1"/>
    <mergeCell ref="S3:X3"/>
    <mergeCell ref="C5:X5"/>
    <mergeCell ref="C6:X6"/>
    <mergeCell ref="AH12:AH13"/>
    <mergeCell ref="O11:O14"/>
    <mergeCell ref="P11:P13"/>
    <mergeCell ref="Q11:Q14"/>
    <mergeCell ref="R11:R14"/>
    <mergeCell ref="S13:S14"/>
    <mergeCell ref="AA11:AA14"/>
    <mergeCell ref="Y11:Y14"/>
    <mergeCell ref="W13:W14"/>
    <mergeCell ref="U13:U14"/>
    <mergeCell ref="V13:V14"/>
    <mergeCell ref="Z11:Z14"/>
    <mergeCell ref="D11:D14"/>
    <mergeCell ref="H13:H14"/>
    <mergeCell ref="I13:I14"/>
    <mergeCell ref="G13:G14"/>
    <mergeCell ref="N11:N14"/>
    <mergeCell ref="E13:E14"/>
    <mergeCell ref="K13:K14"/>
    <mergeCell ref="A30:B30"/>
    <mergeCell ref="I17:L17"/>
    <mergeCell ref="I18:L18"/>
    <mergeCell ref="I20:L20"/>
    <mergeCell ref="I21:L21"/>
    <mergeCell ref="A11:A14"/>
    <mergeCell ref="B11:B14"/>
    <mergeCell ref="C11:C14"/>
    <mergeCell ref="E11:L11"/>
    <mergeCell ref="L13:L14"/>
  </mergeCells>
  <conditionalFormatting sqref="A15:A16">
    <cfRule type="cellIs" priority="1" dxfId="96" operator="equal" stopIfTrue="1">
      <formula>$W$10</formula>
    </cfRule>
  </conditionalFormatting>
  <conditionalFormatting sqref="U15:X16 E15:K16">
    <cfRule type="cellIs" priority="2" dxfId="97" operator="between" stopIfTrue="1">
      <formula>0</formula>
      <formula>59</formula>
    </cfRule>
  </conditionalFormatting>
  <conditionalFormatting sqref="S15:S16">
    <cfRule type="cellIs" priority="3" dxfId="98" operator="lessThan" stopIfTrue="1">
      <formula>60</formula>
    </cfRule>
  </conditionalFormatting>
  <conditionalFormatting sqref="P15:P16">
    <cfRule type="cellIs" priority="4" dxfId="96" operator="greaterThan" stopIfTrue="1">
      <formula>$P$14</formula>
    </cfRule>
  </conditionalFormatting>
  <printOptions/>
  <pageMargins left="0.2" right="0.2" top="0.23" bottom="0.19" header="0.19" footer="0.19"/>
  <pageSetup horizontalDpi="600" verticalDpi="600" orientation="landscape" paperSize="9" scale="83" r:id="rId1"/>
  <colBreaks count="1" manualBreakCount="1">
    <brk id="28" max="46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AH35"/>
  <sheetViews>
    <sheetView view="pageBreakPreview" zoomScale="75" zoomScaleSheetLayoutView="75" workbookViewId="0" topLeftCell="A1">
      <selection activeCell="N20" sqref="N20"/>
    </sheetView>
  </sheetViews>
  <sheetFormatPr defaultColWidth="9.140625" defaultRowHeight="12.75"/>
  <cols>
    <col min="1" max="1" width="4.7109375" style="0" customWidth="1"/>
    <col min="2" max="2" width="10.8515625" style="0" customWidth="1"/>
    <col min="3" max="3" width="27.8515625" style="0" hidden="1" customWidth="1"/>
    <col min="4" max="4" width="27.8515625" style="0" customWidth="1"/>
    <col min="5" max="5" width="5.140625" style="0" customWidth="1"/>
    <col min="6" max="6" width="4.57421875" style="0" customWidth="1"/>
    <col min="7" max="7" width="4.28125" style="0" customWidth="1"/>
    <col min="8" max="8" width="5.28125" style="0" customWidth="1"/>
    <col min="9" max="9" width="4.00390625" style="0" customWidth="1"/>
    <col min="10" max="10" width="4.421875" style="0" customWidth="1"/>
    <col min="11" max="11" width="4.8515625" style="0" customWidth="1"/>
    <col min="12" max="12" width="4.57421875" style="0" customWidth="1"/>
    <col min="13" max="13" width="3.8515625" style="0" customWidth="1"/>
    <col min="14" max="14" width="7.140625" style="0" customWidth="1"/>
    <col min="15" max="15" width="9.421875" style="0" customWidth="1"/>
    <col min="16" max="16" width="8.7109375" style="0" customWidth="1"/>
    <col min="17" max="17" width="8.28125" style="0" customWidth="1"/>
    <col min="18" max="18" width="8.00390625" style="13" customWidth="1"/>
    <col min="19" max="19" width="4.8515625" style="0" customWidth="1"/>
    <col min="20" max="20" width="5.140625" style="0" customWidth="1"/>
    <col min="21" max="21" width="4.8515625" style="0" customWidth="1"/>
    <col min="22" max="22" width="4.140625" style="0" customWidth="1"/>
    <col min="23" max="23" width="3.7109375" style="0" customWidth="1"/>
    <col min="24" max="24" width="4.140625" style="0" customWidth="1"/>
    <col min="25" max="25" width="7.7109375" style="0" customWidth="1"/>
    <col min="26" max="26" width="12.421875" style="4" customWidth="1"/>
    <col min="27" max="27" width="10.7109375" style="4" customWidth="1"/>
    <col min="28" max="28" width="7.7109375" style="0" customWidth="1"/>
    <col min="29" max="29" width="8.140625" style="0" customWidth="1"/>
    <col min="30" max="30" width="7.421875" style="0" customWidth="1"/>
    <col min="31" max="31" width="7.28125" style="0" customWidth="1"/>
    <col min="32" max="32" width="5.8515625" style="0" customWidth="1"/>
    <col min="33" max="33" width="6.28125" style="0" customWidth="1"/>
    <col min="34" max="34" width="8.140625" style="8" customWidth="1"/>
  </cols>
  <sheetData>
    <row r="1" spans="19:25" ht="12.75">
      <c r="S1" s="4"/>
      <c r="T1" s="4"/>
      <c r="U1" s="4"/>
      <c r="V1" s="4"/>
      <c r="W1" s="112"/>
      <c r="X1" s="112"/>
      <c r="Y1" s="12"/>
    </row>
    <row r="2" spans="19:25" ht="4.5" customHeight="1">
      <c r="S2" s="4"/>
      <c r="T2" s="4"/>
      <c r="U2" s="4"/>
      <c r="V2" s="4"/>
      <c r="W2" s="4"/>
      <c r="X2" s="4"/>
      <c r="Y2" s="4"/>
    </row>
    <row r="3" spans="19:25" ht="12.75">
      <c r="S3" s="113" t="s">
        <v>9</v>
      </c>
      <c r="T3" s="113"/>
      <c r="U3" s="113"/>
      <c r="V3" s="113"/>
      <c r="W3" s="113"/>
      <c r="X3" s="113"/>
      <c r="Y3" s="4"/>
    </row>
    <row r="4" spans="19:25" ht="4.5" customHeight="1">
      <c r="S4" s="3"/>
      <c r="T4" s="3"/>
      <c r="U4" s="3"/>
      <c r="V4" s="3"/>
      <c r="W4" s="3"/>
      <c r="X4" s="3"/>
      <c r="Y4" s="3"/>
    </row>
    <row r="5" spans="3:27" ht="15" customHeight="1">
      <c r="C5" s="176" t="s">
        <v>41</v>
      </c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"/>
      <c r="Z5" s="12"/>
      <c r="AA5" s="34" t="s">
        <v>18</v>
      </c>
    </row>
    <row r="6" spans="3:27" ht="15" customHeight="1">
      <c r="C6" s="176" t="s">
        <v>44</v>
      </c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"/>
      <c r="AA6">
        <v>0</v>
      </c>
    </row>
    <row r="7" spans="3:25" ht="15" customHeight="1">
      <c r="C7" s="176" t="s">
        <v>190</v>
      </c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"/>
    </row>
    <row r="8" spans="3:25" ht="8.25" customHeight="1"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14"/>
      <c r="S8" s="7"/>
      <c r="T8" s="7"/>
      <c r="U8" s="7"/>
      <c r="V8" s="7"/>
      <c r="W8" s="7"/>
      <c r="X8" s="7"/>
      <c r="Y8" s="7"/>
    </row>
    <row r="9" spans="3:29" ht="12.75">
      <c r="C9" s="177" t="s">
        <v>47</v>
      </c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177"/>
      <c r="W9" s="177"/>
      <c r="X9" s="177"/>
      <c r="Y9" s="18"/>
      <c r="Z9" s="30">
        <v>1660</v>
      </c>
      <c r="AA9" s="33"/>
      <c r="AB9" s="21"/>
      <c r="AC9" s="34"/>
    </row>
    <row r="10" spans="3:27" ht="12.75">
      <c r="C10" s="34" t="s">
        <v>40</v>
      </c>
      <c r="D10" s="34"/>
      <c r="S10" s="20">
        <v>6</v>
      </c>
      <c r="U10" s="32">
        <v>0.45</v>
      </c>
      <c r="V10" s="35" t="s">
        <v>42</v>
      </c>
      <c r="W10" s="19">
        <f>IF(S10=1,"1 или 0 стип ком",IF(S10=2,1,IF(S10=4,"1  или 2 стип ком",FLOOR(S10*$U$10,1))))</f>
        <v>2</v>
      </c>
      <c r="Y10" s="8"/>
      <c r="Z10" s="30">
        <v>2416</v>
      </c>
      <c r="AA10" s="33"/>
    </row>
    <row r="11" spans="1:34" s="2" customFormat="1" ht="26.25" customHeight="1">
      <c r="A11" s="205" t="s">
        <v>0</v>
      </c>
      <c r="B11" s="205" t="s">
        <v>1</v>
      </c>
      <c r="C11" s="205" t="s">
        <v>14</v>
      </c>
      <c r="D11" s="197"/>
      <c r="E11" s="108" t="s">
        <v>4</v>
      </c>
      <c r="F11" s="109"/>
      <c r="G11" s="109"/>
      <c r="H11" s="109"/>
      <c r="I11" s="109"/>
      <c r="J11" s="109"/>
      <c r="K11" s="109"/>
      <c r="L11" s="109"/>
      <c r="M11" s="111" t="s">
        <v>7</v>
      </c>
      <c r="N11" s="115" t="s">
        <v>12</v>
      </c>
      <c r="O11" s="115" t="s">
        <v>32</v>
      </c>
      <c r="P11" s="115" t="s">
        <v>16</v>
      </c>
      <c r="Q11" s="115" t="s">
        <v>11</v>
      </c>
      <c r="R11" s="187" t="s">
        <v>17</v>
      </c>
      <c r="S11" s="178" t="s">
        <v>8</v>
      </c>
      <c r="T11" s="179"/>
      <c r="U11" s="179"/>
      <c r="V11" s="179"/>
      <c r="W11" s="179"/>
      <c r="X11" s="180"/>
      <c r="Y11" s="191" t="s">
        <v>13</v>
      </c>
      <c r="Z11" s="196" t="s">
        <v>43</v>
      </c>
      <c r="AA11" s="190" t="s">
        <v>31</v>
      </c>
      <c r="AH11" s="16"/>
    </row>
    <row r="12" spans="1:34" ht="43.5" customHeight="1">
      <c r="A12" s="200"/>
      <c r="B12" s="200"/>
      <c r="C12" s="200"/>
      <c r="D12" s="198"/>
      <c r="E12" s="108" t="s">
        <v>5</v>
      </c>
      <c r="F12" s="109"/>
      <c r="G12" s="109"/>
      <c r="H12" s="109"/>
      <c r="I12" s="110"/>
      <c r="J12" s="108" t="s">
        <v>6</v>
      </c>
      <c r="K12" s="109"/>
      <c r="L12" s="109"/>
      <c r="M12" s="111"/>
      <c r="N12" s="200"/>
      <c r="O12" s="184"/>
      <c r="P12" s="184"/>
      <c r="Q12" s="184"/>
      <c r="R12" s="188"/>
      <c r="S12" s="181"/>
      <c r="T12" s="182"/>
      <c r="U12" s="182"/>
      <c r="V12" s="182"/>
      <c r="W12" s="182"/>
      <c r="X12" s="183"/>
      <c r="Y12" s="192"/>
      <c r="Z12" s="196"/>
      <c r="AA12" s="190"/>
      <c r="AH12" s="114" t="s">
        <v>39</v>
      </c>
    </row>
    <row r="13" spans="1:34" ht="83.25" customHeight="1" thickBot="1">
      <c r="A13" s="200"/>
      <c r="B13" s="200"/>
      <c r="C13" s="200"/>
      <c r="D13" s="198"/>
      <c r="E13" s="119" t="s">
        <v>108</v>
      </c>
      <c r="F13" s="119" t="s">
        <v>114</v>
      </c>
      <c r="G13" s="119" t="s">
        <v>217</v>
      </c>
      <c r="H13" s="119" t="s">
        <v>225</v>
      </c>
      <c r="I13" s="119"/>
      <c r="J13" s="119"/>
      <c r="K13" s="119"/>
      <c r="L13" s="206"/>
      <c r="M13" s="111"/>
      <c r="N13" s="200"/>
      <c r="O13" s="184"/>
      <c r="P13" s="184"/>
      <c r="Q13" s="184"/>
      <c r="R13" s="188"/>
      <c r="S13" s="119" t="s">
        <v>107</v>
      </c>
      <c r="T13" s="119" t="s">
        <v>193</v>
      </c>
      <c r="U13" s="119"/>
      <c r="V13" s="194"/>
      <c r="W13" s="119"/>
      <c r="X13" s="119"/>
      <c r="Y13" s="192"/>
      <c r="Z13" s="196"/>
      <c r="AA13" s="190"/>
      <c r="AB13" s="11" t="s">
        <v>33</v>
      </c>
      <c r="AC13" s="11" t="s">
        <v>34</v>
      </c>
      <c r="AD13" s="11" t="s">
        <v>35</v>
      </c>
      <c r="AE13" s="11" t="s">
        <v>36</v>
      </c>
      <c r="AF13" s="11" t="s">
        <v>37</v>
      </c>
      <c r="AG13" s="11" t="s">
        <v>38</v>
      </c>
      <c r="AH13" s="114"/>
    </row>
    <row r="14" spans="1:27" ht="13.5" thickBot="1">
      <c r="A14" s="201"/>
      <c r="B14" s="201"/>
      <c r="C14" s="201"/>
      <c r="D14" s="199"/>
      <c r="E14" s="107"/>
      <c r="F14" s="107"/>
      <c r="G14" s="107"/>
      <c r="H14" s="107"/>
      <c r="I14" s="107"/>
      <c r="J14" s="107"/>
      <c r="K14" s="107"/>
      <c r="L14" s="207"/>
      <c r="M14" s="111"/>
      <c r="N14" s="201"/>
      <c r="O14" s="185"/>
      <c r="P14" s="36">
        <v>100</v>
      </c>
      <c r="Q14" s="186"/>
      <c r="R14" s="189"/>
      <c r="S14" s="107"/>
      <c r="T14" s="107"/>
      <c r="U14" s="107"/>
      <c r="V14" s="195"/>
      <c r="W14" s="107"/>
      <c r="X14" s="107"/>
      <c r="Y14" s="193"/>
      <c r="Z14" s="196"/>
      <c r="AA14" s="190"/>
    </row>
    <row r="15" spans="1:34" ht="15" customHeight="1" thickBot="1">
      <c r="A15" s="57">
        <v>1</v>
      </c>
      <c r="B15" s="136" t="s">
        <v>218</v>
      </c>
      <c r="C15" s="146" t="s">
        <v>21</v>
      </c>
      <c r="D15" s="125" t="s">
        <v>224</v>
      </c>
      <c r="E15" s="139">
        <v>100</v>
      </c>
      <c r="F15" s="139">
        <v>85</v>
      </c>
      <c r="G15" s="139">
        <v>95</v>
      </c>
      <c r="H15" s="139">
        <v>95</v>
      </c>
      <c r="I15" s="139"/>
      <c r="J15" s="139"/>
      <c r="K15" s="139"/>
      <c r="L15" s="139"/>
      <c r="M15" s="140">
        <f aca="true" t="shared" si="0" ref="M15:M20">COUNTIF(E15:L15,"&gt;=0")</f>
        <v>4</v>
      </c>
      <c r="N15" s="141">
        <f aca="true" t="shared" si="1" ref="N15:N20">SUM(E15:L15)/M15</f>
        <v>93.75</v>
      </c>
      <c r="O15" s="130">
        <v>65</v>
      </c>
      <c r="P15" s="130"/>
      <c r="Q15" s="130">
        <f aca="true" t="shared" si="2" ref="Q15:Q20">N15*0.9+O15*0.1</f>
        <v>90.875</v>
      </c>
      <c r="R15" s="142"/>
      <c r="S15" s="140">
        <v>98</v>
      </c>
      <c r="T15" s="139">
        <v>65</v>
      </c>
      <c r="U15" s="139"/>
      <c r="V15" s="139"/>
      <c r="W15" s="139"/>
      <c r="X15" s="139"/>
      <c r="Y15" s="143"/>
      <c r="Z15" s="144">
        <v>1660</v>
      </c>
      <c r="AA15" s="70">
        <f>IF(AND(A15=$W$10,R17=R15,Q15=Q17),"УВАГА",)</f>
        <v>0</v>
      </c>
      <c r="AB15">
        <f aca="true" t="shared" si="3" ref="AB15:AB25">-(AG15-AF15)</f>
        <v>1</v>
      </c>
      <c r="AC15">
        <f>IF(A15&lt;=$W$10,1,0)</f>
        <v>1</v>
      </c>
      <c r="AD15">
        <f>M15+COUNTIF(S15:X15,"&gt;=0")</f>
        <v>6</v>
      </c>
      <c r="AE15">
        <f>COUNTIF(E15:L15,"&lt;60")+COUNTIF(S15:X15,"&lt;60")</f>
        <v>0</v>
      </c>
      <c r="AF15">
        <f>COUNTIF(E15:L15,"&gt;=75")</f>
        <v>4</v>
      </c>
      <c r="AG15">
        <f>COUNTIF(E15:L15,"&gt;=90")</f>
        <v>3</v>
      </c>
      <c r="AH15" s="8">
        <f>AB15/M15</f>
        <v>0.25</v>
      </c>
    </row>
    <row r="16" spans="1:34" ht="15" customHeight="1" thickBot="1">
      <c r="A16" s="57">
        <v>2</v>
      </c>
      <c r="B16" s="136" t="s">
        <v>218</v>
      </c>
      <c r="C16" s="137"/>
      <c r="D16" s="134" t="s">
        <v>223</v>
      </c>
      <c r="E16" s="139">
        <v>100</v>
      </c>
      <c r="F16" s="139">
        <v>70</v>
      </c>
      <c r="G16" s="139">
        <v>92</v>
      </c>
      <c r="H16" s="139">
        <v>95</v>
      </c>
      <c r="I16" s="139"/>
      <c r="J16" s="139"/>
      <c r="K16" s="139"/>
      <c r="L16" s="139"/>
      <c r="M16" s="140">
        <f t="shared" si="0"/>
        <v>4</v>
      </c>
      <c r="N16" s="141">
        <f t="shared" si="1"/>
        <v>89.25</v>
      </c>
      <c r="O16" s="130">
        <v>20</v>
      </c>
      <c r="P16" s="130"/>
      <c r="Q16" s="130">
        <f t="shared" si="2"/>
        <v>82.325</v>
      </c>
      <c r="R16" s="142"/>
      <c r="S16" s="140">
        <v>98</v>
      </c>
      <c r="T16" s="139">
        <v>80</v>
      </c>
      <c r="U16" s="139"/>
      <c r="V16" s="139"/>
      <c r="W16" s="139"/>
      <c r="X16" s="139"/>
      <c r="Y16" s="143"/>
      <c r="Z16" s="144">
        <v>1660</v>
      </c>
      <c r="AA16" s="70" t="e">
        <f>IF(AND(A16=$W$10,#REF!=R16,Q16=#REF!),"УВАГА",0)</f>
        <v>#REF!</v>
      </c>
      <c r="AB16">
        <f t="shared" si="3"/>
        <v>0</v>
      </c>
      <c r="AC16">
        <f>IF(A16&lt;=$W$10,1,0)</f>
        <v>1</v>
      </c>
      <c r="AD16">
        <f>M16+COUNTIF(S16:X16,"&gt;=0")</f>
        <v>6</v>
      </c>
      <c r="AE16">
        <f>COUNTIF(E16:L16,"&lt;60")+COUNTIF(S16:X16,"&lt;60")</f>
        <v>0</v>
      </c>
      <c r="AF16">
        <f>COUNTIF(E16:L16,"&gt;=75")</f>
        <v>3</v>
      </c>
      <c r="AG16">
        <f>COUNTIF(E16:L16,"&gt;=90")</f>
        <v>3</v>
      </c>
      <c r="AH16" s="8">
        <f>AB16/M16</f>
        <v>0</v>
      </c>
    </row>
    <row r="17" spans="1:34" ht="15" customHeight="1" thickBot="1">
      <c r="A17" s="6">
        <v>3</v>
      </c>
      <c r="B17" s="40" t="s">
        <v>218</v>
      </c>
      <c r="C17" s="39" t="s">
        <v>26</v>
      </c>
      <c r="D17" s="92" t="s">
        <v>221</v>
      </c>
      <c r="E17" s="5">
        <v>75</v>
      </c>
      <c r="F17" s="5">
        <v>75</v>
      </c>
      <c r="G17" s="5">
        <v>92</v>
      </c>
      <c r="H17" s="5">
        <v>95</v>
      </c>
      <c r="I17" s="5"/>
      <c r="J17" s="5"/>
      <c r="K17" s="5"/>
      <c r="L17" s="5"/>
      <c r="M17" s="62">
        <f t="shared" si="0"/>
        <v>4</v>
      </c>
      <c r="N17" s="64">
        <f t="shared" si="1"/>
        <v>84.25</v>
      </c>
      <c r="O17" s="65">
        <v>25</v>
      </c>
      <c r="P17" s="65"/>
      <c r="Q17" s="65">
        <f t="shared" si="2"/>
        <v>78.325</v>
      </c>
      <c r="R17" s="15"/>
      <c r="S17" s="1">
        <v>95</v>
      </c>
      <c r="T17" s="5">
        <v>60</v>
      </c>
      <c r="U17" s="5"/>
      <c r="V17" s="5"/>
      <c r="W17" s="5"/>
      <c r="X17" s="5"/>
      <c r="Y17" s="9"/>
      <c r="Z17" s="30"/>
      <c r="AA17" s="38">
        <f>IF(AND(A17=$W$10,R20=R17,Q17=Q20),"УВАГА",0)</f>
        <v>0</v>
      </c>
      <c r="AB17">
        <f t="shared" si="3"/>
        <v>2</v>
      </c>
      <c r="AC17">
        <f>IF(A17&lt;=$W$10,1,0)</f>
        <v>0</v>
      </c>
      <c r="AD17">
        <f>M17+COUNTIF(S17:X17,"&gt;=0")</f>
        <v>6</v>
      </c>
      <c r="AE17">
        <f>COUNTIF(E17:L17,"&lt;60")+COUNTIF(S17:X17,"&lt;60")</f>
        <v>0</v>
      </c>
      <c r="AF17">
        <f>COUNTIF(E17:L17,"&gt;=75")</f>
        <v>4</v>
      </c>
      <c r="AG17">
        <f>COUNTIF(E17:L17,"&gt;=90")</f>
        <v>2</v>
      </c>
      <c r="AH17" s="8">
        <f>AB17/M17</f>
        <v>0.5</v>
      </c>
    </row>
    <row r="18" spans="1:27" ht="15" customHeight="1" thickBot="1">
      <c r="A18" s="6">
        <v>4</v>
      </c>
      <c r="B18" s="40" t="s">
        <v>218</v>
      </c>
      <c r="C18" s="39"/>
      <c r="D18" s="92" t="s">
        <v>222</v>
      </c>
      <c r="E18" s="5">
        <v>60</v>
      </c>
      <c r="F18" s="5">
        <v>70</v>
      </c>
      <c r="G18" s="5">
        <v>90</v>
      </c>
      <c r="H18" s="5">
        <v>95</v>
      </c>
      <c r="I18" s="5"/>
      <c r="J18" s="5"/>
      <c r="K18" s="5"/>
      <c r="L18" s="5"/>
      <c r="M18" s="62">
        <f t="shared" si="0"/>
        <v>4</v>
      </c>
      <c r="N18" s="64">
        <f t="shared" si="1"/>
        <v>78.75</v>
      </c>
      <c r="O18" s="65">
        <v>55</v>
      </c>
      <c r="P18" s="65"/>
      <c r="Q18" s="65">
        <f t="shared" si="2"/>
        <v>76.375</v>
      </c>
      <c r="R18" s="15"/>
      <c r="S18" s="1">
        <v>76</v>
      </c>
      <c r="T18" s="5">
        <v>60</v>
      </c>
      <c r="U18" s="5"/>
      <c r="V18" s="5"/>
      <c r="W18" s="5"/>
      <c r="X18" s="5"/>
      <c r="Y18" s="9"/>
      <c r="Z18" s="30"/>
      <c r="AA18" s="38"/>
    </row>
    <row r="19" spans="1:27" ht="15" customHeight="1" thickBot="1">
      <c r="A19" s="59">
        <v>5</v>
      </c>
      <c r="B19" s="40" t="s">
        <v>218</v>
      </c>
      <c r="C19" s="60" t="s">
        <v>20</v>
      </c>
      <c r="D19" s="92" t="s">
        <v>220</v>
      </c>
      <c r="E19" s="63">
        <v>60</v>
      </c>
      <c r="F19" s="63">
        <v>61</v>
      </c>
      <c r="G19" s="63">
        <v>60</v>
      </c>
      <c r="H19" s="63">
        <v>95</v>
      </c>
      <c r="I19" s="63"/>
      <c r="J19" s="63"/>
      <c r="K19" s="63"/>
      <c r="L19" s="63"/>
      <c r="M19" s="62">
        <f t="shared" si="0"/>
        <v>4</v>
      </c>
      <c r="N19" s="64">
        <f t="shared" si="1"/>
        <v>69</v>
      </c>
      <c r="O19" s="65">
        <v>35</v>
      </c>
      <c r="P19" s="65"/>
      <c r="Q19" s="65">
        <f t="shared" si="2"/>
        <v>65.6</v>
      </c>
      <c r="R19" s="66"/>
      <c r="S19" s="62">
        <v>64</v>
      </c>
      <c r="T19" s="63">
        <v>80</v>
      </c>
      <c r="U19" s="63"/>
      <c r="V19" s="63"/>
      <c r="W19" s="63"/>
      <c r="X19" s="63"/>
      <c r="Y19" s="67"/>
      <c r="Z19" s="58"/>
      <c r="AA19" s="38"/>
    </row>
    <row r="20" spans="1:34" ht="15" customHeight="1" thickBot="1">
      <c r="A20" s="6">
        <v>6</v>
      </c>
      <c r="B20" s="40" t="s">
        <v>218</v>
      </c>
      <c r="C20" s="68" t="s">
        <v>19</v>
      </c>
      <c r="D20" s="92" t="s">
        <v>219</v>
      </c>
      <c r="E20" s="63">
        <v>60</v>
      </c>
      <c r="F20" s="63">
        <v>61</v>
      </c>
      <c r="G20" s="63">
        <v>0</v>
      </c>
      <c r="H20" s="63">
        <v>95</v>
      </c>
      <c r="I20" s="63"/>
      <c r="J20" s="63"/>
      <c r="K20" s="63"/>
      <c r="L20" s="63"/>
      <c r="M20" s="62">
        <f t="shared" si="0"/>
        <v>4</v>
      </c>
      <c r="N20" s="64">
        <f t="shared" si="1"/>
        <v>54</v>
      </c>
      <c r="O20" s="65">
        <v>5</v>
      </c>
      <c r="P20" s="65"/>
      <c r="Q20" s="65">
        <f t="shared" si="2"/>
        <v>49.1</v>
      </c>
      <c r="R20" s="66"/>
      <c r="S20" s="62">
        <v>61</v>
      </c>
      <c r="T20" s="63">
        <v>60</v>
      </c>
      <c r="U20" s="63"/>
      <c r="V20" s="63"/>
      <c r="W20" s="63"/>
      <c r="X20" s="63"/>
      <c r="Y20" s="67" t="s">
        <v>99</v>
      </c>
      <c r="Z20" s="58"/>
      <c r="AA20" s="38">
        <f>IF(AND(A20=$W$10,R21=R20,Q20=Q21),"УВАГА",0)</f>
        <v>0</v>
      </c>
      <c r="AB20">
        <f t="shared" si="3"/>
        <v>0</v>
      </c>
      <c r="AC20">
        <f>IF(A20&lt;=$W$10,1,0)</f>
        <v>0</v>
      </c>
      <c r="AD20">
        <f>M20+COUNTIF(S20:X20,"&gt;=0")</f>
        <v>6</v>
      </c>
      <c r="AE20">
        <f>COUNTIF(E20:L20,"&lt;60")+COUNTIF(S20:X20,"&lt;60")</f>
        <v>1</v>
      </c>
      <c r="AF20">
        <f>COUNTIF(E20:L20,"&gt;=75")</f>
        <v>1</v>
      </c>
      <c r="AG20">
        <f>COUNTIF(E20:L20,"&gt;=90")</f>
        <v>1</v>
      </c>
      <c r="AH20" s="8">
        <f>AB20/M20</f>
        <v>0</v>
      </c>
    </row>
    <row r="21" spans="3:34" s="21" customFormat="1" ht="12.75">
      <c r="C21" s="43"/>
      <c r="D21" s="43"/>
      <c r="E21" s="43"/>
      <c r="F21" s="43"/>
      <c r="G21" s="43"/>
      <c r="H21" s="44"/>
      <c r="I21" s="209" t="s">
        <v>2</v>
      </c>
      <c r="J21" s="209"/>
      <c r="K21" s="209"/>
      <c r="L21" s="209"/>
      <c r="M21" s="44"/>
      <c r="N21" s="22"/>
      <c r="O21" s="22"/>
      <c r="P21" s="22"/>
      <c r="Q21" s="22"/>
      <c r="R21" s="23"/>
      <c r="S21" s="44"/>
      <c r="T21" s="44"/>
      <c r="U21" s="44"/>
      <c r="V21" s="44"/>
      <c r="W21" s="44"/>
      <c r="X21" s="22"/>
      <c r="Y21" s="24"/>
      <c r="Z21" s="31"/>
      <c r="AA21" s="31"/>
      <c r="AB21" s="21">
        <f t="shared" si="3"/>
        <v>0</v>
      </c>
      <c r="AH21" s="25"/>
    </row>
    <row r="22" spans="5:34" s="21" customFormat="1" ht="12.75">
      <c r="E22" s="43"/>
      <c r="F22" s="43"/>
      <c r="G22" s="43"/>
      <c r="H22" s="45"/>
      <c r="I22" s="204" t="s">
        <v>3</v>
      </c>
      <c r="J22" s="204"/>
      <c r="K22" s="204"/>
      <c r="L22" s="204"/>
      <c r="M22" s="45"/>
      <c r="N22" s="45"/>
      <c r="O22" s="45"/>
      <c r="P22" s="45"/>
      <c r="Q22" s="45"/>
      <c r="R22" s="46"/>
      <c r="S22" s="26"/>
      <c r="T22" s="26"/>
      <c r="U22" s="26"/>
      <c r="V22" s="26"/>
      <c r="W22" s="44"/>
      <c r="X22" s="44"/>
      <c r="Y22" s="27"/>
      <c r="Z22" s="31"/>
      <c r="AA22" s="31"/>
      <c r="AB22" s="21">
        <f t="shared" si="3"/>
        <v>0</v>
      </c>
      <c r="AH22" s="25"/>
    </row>
    <row r="23" spans="3:34" s="21" customFormat="1" ht="12.75">
      <c r="C23" s="45" t="s">
        <v>10</v>
      </c>
      <c r="D23" s="45"/>
      <c r="R23" s="28"/>
      <c r="S23" s="27"/>
      <c r="T23" s="27"/>
      <c r="U23" s="27"/>
      <c r="V23" s="27"/>
      <c r="W23" s="27"/>
      <c r="X23" s="27"/>
      <c r="Y23" s="27"/>
      <c r="Z23" s="31"/>
      <c r="AA23" s="31"/>
      <c r="AB23" s="21">
        <f t="shared" si="3"/>
        <v>0</v>
      </c>
      <c r="AH23" s="25"/>
    </row>
    <row r="24" spans="8:34" s="21" customFormat="1" ht="12.75">
      <c r="H24" s="44"/>
      <c r="I24" s="203" t="s">
        <v>2</v>
      </c>
      <c r="J24" s="203"/>
      <c r="K24" s="203"/>
      <c r="L24" s="203"/>
      <c r="M24" s="44"/>
      <c r="N24" s="22"/>
      <c r="O24" s="22"/>
      <c r="P24" s="22"/>
      <c r="Q24" s="22"/>
      <c r="R24" s="23"/>
      <c r="S24" s="44"/>
      <c r="T24" s="44"/>
      <c r="U24" s="44"/>
      <c r="V24" s="44"/>
      <c r="W24" s="44"/>
      <c r="X24" s="22"/>
      <c r="Y24" s="27"/>
      <c r="Z24" s="31"/>
      <c r="AA24" s="31"/>
      <c r="AB24" s="21">
        <f t="shared" si="3"/>
        <v>0</v>
      </c>
      <c r="AH24" s="25"/>
    </row>
    <row r="25" spans="8:34" s="21" customFormat="1" ht="12.75">
      <c r="H25" s="45"/>
      <c r="I25" s="204" t="s">
        <v>3</v>
      </c>
      <c r="J25" s="204"/>
      <c r="K25" s="204"/>
      <c r="L25" s="204"/>
      <c r="M25" s="45"/>
      <c r="N25" s="45"/>
      <c r="O25" s="45"/>
      <c r="P25" s="45"/>
      <c r="Q25" s="45"/>
      <c r="R25" s="46"/>
      <c r="S25" s="26"/>
      <c r="T25" s="26"/>
      <c r="U25" s="26"/>
      <c r="V25" s="26"/>
      <c r="W25" s="44"/>
      <c r="X25" s="44"/>
      <c r="Y25" s="27"/>
      <c r="Z25" s="31"/>
      <c r="AA25" s="31"/>
      <c r="AB25" s="21">
        <f t="shared" si="3"/>
        <v>0</v>
      </c>
      <c r="AH25" s="25"/>
    </row>
    <row r="26" spans="3:34" s="21" customFormat="1" ht="7.5" customHeight="1">
      <c r="C26" s="45"/>
      <c r="D26" s="45"/>
      <c r="R26" s="28"/>
      <c r="Z26" s="31"/>
      <c r="AA26" s="31"/>
      <c r="AH26" s="25"/>
    </row>
    <row r="27" spans="3:34" s="21" customFormat="1" ht="12.75">
      <c r="C27" s="47"/>
      <c r="D27" s="47"/>
      <c r="H27" s="45"/>
      <c r="I27" s="29"/>
      <c r="J27" s="29"/>
      <c r="K27" s="29"/>
      <c r="L27" s="29"/>
      <c r="M27" s="45"/>
      <c r="N27" s="45"/>
      <c r="O27" s="45"/>
      <c r="P27" s="45"/>
      <c r="Q27" s="45"/>
      <c r="R27" s="46"/>
      <c r="Z27" s="31"/>
      <c r="AA27" s="31"/>
      <c r="AH27" s="25"/>
    </row>
    <row r="28" spans="3:25" ht="12.75"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9"/>
      <c r="S28" s="48"/>
      <c r="T28" s="48"/>
      <c r="U28" s="48"/>
      <c r="V28" s="48"/>
      <c r="W28" s="48"/>
      <c r="X28" s="48"/>
      <c r="Y28" s="48"/>
    </row>
    <row r="29" spans="3:25" ht="16.5" customHeight="1"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1"/>
      <c r="S29" s="50"/>
      <c r="T29" s="50"/>
      <c r="U29" s="50"/>
      <c r="V29" s="50"/>
      <c r="W29" s="50"/>
      <c r="X29" s="50"/>
      <c r="Y29" s="50"/>
    </row>
    <row r="30" spans="3:25" ht="15.75" customHeight="1">
      <c r="C30" s="48"/>
      <c r="D30" s="48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1"/>
      <c r="S30" s="50"/>
      <c r="T30" s="50"/>
      <c r="U30" s="50"/>
      <c r="V30" s="50"/>
      <c r="W30" s="50"/>
      <c r="X30" s="50"/>
      <c r="Y30" s="50"/>
    </row>
    <row r="31" spans="3:25" ht="12.75">
      <c r="C31" s="48"/>
      <c r="D31" s="48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S31" s="10"/>
      <c r="T31" s="10"/>
      <c r="U31" s="10"/>
      <c r="V31" s="10"/>
      <c r="W31" s="10"/>
      <c r="X31" s="10"/>
      <c r="Y31" s="10"/>
    </row>
    <row r="32" spans="5:25" ht="12.75"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S32" s="10"/>
      <c r="T32" s="10"/>
      <c r="U32" s="10"/>
      <c r="V32" s="10"/>
      <c r="W32" s="10"/>
      <c r="X32" s="10"/>
      <c r="Y32" s="10"/>
    </row>
    <row r="33" spans="3:4" ht="12.75">
      <c r="C33" s="52"/>
      <c r="D33" s="52"/>
    </row>
    <row r="34" spans="1:34" s="34" customFormat="1" ht="27" customHeight="1">
      <c r="A34" s="202"/>
      <c r="B34" s="20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3"/>
      <c r="S34" s="52"/>
      <c r="T34" s="52"/>
      <c r="U34" s="52"/>
      <c r="V34" s="52"/>
      <c r="W34" s="52"/>
      <c r="X34" s="52"/>
      <c r="Y34" s="52"/>
      <c r="Z34" s="54"/>
      <c r="AA34" s="54"/>
      <c r="AH34" s="55"/>
    </row>
    <row r="35" spans="5:25" ht="29.25" customHeight="1"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3"/>
      <c r="S35" s="52"/>
      <c r="T35" s="52"/>
      <c r="U35" s="52"/>
      <c r="V35" s="52"/>
      <c r="W35" s="52"/>
      <c r="X35" s="52"/>
      <c r="Y35" s="52"/>
    </row>
  </sheetData>
  <sheetProtection/>
  <mergeCells count="43">
    <mergeCell ref="D11:D14"/>
    <mergeCell ref="M11:M14"/>
    <mergeCell ref="J12:L12"/>
    <mergeCell ref="E12:I12"/>
    <mergeCell ref="W13:W14"/>
    <mergeCell ref="N11:N14"/>
    <mergeCell ref="J13:J14"/>
    <mergeCell ref="F13:F14"/>
    <mergeCell ref="Y11:Y14"/>
    <mergeCell ref="W1:X1"/>
    <mergeCell ref="S3:X3"/>
    <mergeCell ref="C5:X5"/>
    <mergeCell ref="C6:X6"/>
    <mergeCell ref="C7:X7"/>
    <mergeCell ref="C9:X9"/>
    <mergeCell ref="S11:X12"/>
    <mergeCell ref="X13:X14"/>
    <mergeCell ref="T13:T14"/>
    <mergeCell ref="A11:A14"/>
    <mergeCell ref="B11:B14"/>
    <mergeCell ref="C11:C14"/>
    <mergeCell ref="E11:L11"/>
    <mergeCell ref="E13:E14"/>
    <mergeCell ref="K13:K14"/>
    <mergeCell ref="L13:L14"/>
    <mergeCell ref="H13:H14"/>
    <mergeCell ref="I13:I14"/>
    <mergeCell ref="G13:G14"/>
    <mergeCell ref="AH12:AH13"/>
    <mergeCell ref="O11:O14"/>
    <mergeCell ref="P11:P13"/>
    <mergeCell ref="Q11:Q14"/>
    <mergeCell ref="R11:R14"/>
    <mergeCell ref="S13:S14"/>
    <mergeCell ref="AA11:AA14"/>
    <mergeCell ref="U13:U14"/>
    <mergeCell ref="V13:V14"/>
    <mergeCell ref="Z11:Z14"/>
    <mergeCell ref="A34:B34"/>
    <mergeCell ref="I21:L21"/>
    <mergeCell ref="I22:L22"/>
    <mergeCell ref="I24:L24"/>
    <mergeCell ref="I25:L25"/>
  </mergeCells>
  <conditionalFormatting sqref="A15:A20">
    <cfRule type="cellIs" priority="1" dxfId="96" operator="equal" stopIfTrue="1">
      <formula>$W$10</formula>
    </cfRule>
  </conditionalFormatting>
  <conditionalFormatting sqref="E15:K20 U15:X20">
    <cfRule type="cellIs" priority="2" dxfId="97" operator="between" stopIfTrue="1">
      <formula>0</formula>
      <formula>59</formula>
    </cfRule>
  </conditionalFormatting>
  <conditionalFormatting sqref="S15:S20">
    <cfRule type="cellIs" priority="3" dxfId="98" operator="lessThan" stopIfTrue="1">
      <formula>60</formula>
    </cfRule>
  </conditionalFormatting>
  <conditionalFormatting sqref="P15:P20">
    <cfRule type="cellIs" priority="4" dxfId="96" operator="greaterThan" stopIfTrue="1">
      <formula>$P$14</formula>
    </cfRule>
  </conditionalFormatting>
  <printOptions/>
  <pageMargins left="0.2" right="0.2" top="0.23" bottom="0.19" header="0.19" footer="0.19"/>
  <pageSetup horizontalDpi="600" verticalDpi="600" orientation="landscape" paperSize="9" scale="83" r:id="rId1"/>
  <colBreaks count="1" manualBreakCount="1">
    <brk id="28" max="46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AH31"/>
  <sheetViews>
    <sheetView view="pageBreakPreview" zoomScale="75" zoomScaleSheetLayoutView="75" workbookViewId="0" topLeftCell="A1">
      <selection activeCell="A1" sqref="A1:Z23"/>
    </sheetView>
  </sheetViews>
  <sheetFormatPr defaultColWidth="9.140625" defaultRowHeight="12.75"/>
  <cols>
    <col min="1" max="1" width="4.28125" style="0" customWidth="1"/>
    <col min="2" max="2" width="10.8515625" style="0" customWidth="1"/>
    <col min="3" max="3" width="27.8515625" style="0" hidden="1" customWidth="1"/>
    <col min="4" max="4" width="27.8515625" style="0" customWidth="1"/>
    <col min="5" max="5" width="5.57421875" style="0" customWidth="1"/>
    <col min="6" max="6" width="4.421875" style="0" customWidth="1"/>
    <col min="7" max="7" width="4.00390625" style="0" customWidth="1"/>
    <col min="8" max="8" width="4.140625" style="0" customWidth="1"/>
    <col min="9" max="9" width="4.421875" style="0" customWidth="1"/>
    <col min="10" max="10" width="6.421875" style="0" customWidth="1"/>
    <col min="11" max="11" width="4.8515625" style="0" customWidth="1"/>
    <col min="12" max="12" width="4.57421875" style="0" customWidth="1"/>
    <col min="13" max="13" width="3.8515625" style="0" customWidth="1"/>
    <col min="14" max="14" width="7.140625" style="0" customWidth="1"/>
    <col min="15" max="15" width="9.421875" style="0" customWidth="1"/>
    <col min="16" max="16" width="8.7109375" style="0" customWidth="1"/>
    <col min="17" max="17" width="8.28125" style="0" customWidth="1"/>
    <col min="18" max="18" width="8.00390625" style="13" customWidth="1"/>
    <col min="19" max="19" width="6.8515625" style="0" customWidth="1"/>
    <col min="20" max="20" width="5.00390625" style="0" customWidth="1"/>
    <col min="21" max="21" width="6.421875" style="0" customWidth="1"/>
    <col min="22" max="22" width="4.28125" style="0" customWidth="1"/>
    <col min="23" max="23" width="5.140625" style="0" customWidth="1"/>
    <col min="24" max="24" width="4.140625" style="0" hidden="1" customWidth="1"/>
    <col min="25" max="25" width="7.7109375" style="0" customWidth="1"/>
    <col min="26" max="26" width="12.421875" style="4" customWidth="1"/>
    <col min="27" max="27" width="10.7109375" style="4" customWidth="1"/>
    <col min="28" max="28" width="7.7109375" style="0" customWidth="1"/>
    <col min="29" max="29" width="8.140625" style="0" customWidth="1"/>
    <col min="30" max="30" width="7.421875" style="0" customWidth="1"/>
    <col min="31" max="31" width="7.28125" style="0" customWidth="1"/>
    <col min="32" max="32" width="5.8515625" style="0" customWidth="1"/>
    <col min="33" max="33" width="6.28125" style="0" customWidth="1"/>
    <col min="34" max="34" width="8.140625" style="8" customWidth="1"/>
  </cols>
  <sheetData>
    <row r="1" spans="19:25" ht="12.75">
      <c r="S1" s="4"/>
      <c r="T1" s="4"/>
      <c r="U1" s="4"/>
      <c r="V1" s="4"/>
      <c r="W1" s="112"/>
      <c r="X1" s="112"/>
      <c r="Y1" s="12"/>
    </row>
    <row r="2" spans="19:25" ht="4.5" customHeight="1">
      <c r="S2" s="4"/>
      <c r="T2" s="4"/>
      <c r="U2" s="4"/>
      <c r="V2" s="4"/>
      <c r="W2" s="4"/>
      <c r="X2" s="4"/>
      <c r="Y2" s="4"/>
    </row>
    <row r="3" spans="19:25" ht="12.75">
      <c r="S3" s="113" t="s">
        <v>9</v>
      </c>
      <c r="T3" s="113"/>
      <c r="U3" s="113"/>
      <c r="V3" s="113"/>
      <c r="W3" s="113"/>
      <c r="X3" s="113"/>
      <c r="Y3" s="4"/>
    </row>
    <row r="4" spans="19:25" ht="4.5" customHeight="1">
      <c r="S4" s="3"/>
      <c r="T4" s="3"/>
      <c r="U4" s="3"/>
      <c r="V4" s="3"/>
      <c r="W4" s="3"/>
      <c r="X4" s="3"/>
      <c r="Y4" s="3"/>
    </row>
    <row r="5" spans="3:27" ht="15" customHeight="1">
      <c r="C5" s="176" t="s">
        <v>41</v>
      </c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"/>
      <c r="Z5" s="12"/>
      <c r="AA5" s="34" t="s">
        <v>18</v>
      </c>
    </row>
    <row r="6" spans="3:27" ht="15" customHeight="1">
      <c r="C6" s="176" t="s">
        <v>44</v>
      </c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"/>
      <c r="AA6">
        <v>0</v>
      </c>
    </row>
    <row r="7" spans="3:25" ht="15" customHeight="1">
      <c r="C7" s="176" t="s">
        <v>227</v>
      </c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"/>
    </row>
    <row r="8" spans="3:25" ht="8.25" customHeight="1"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14"/>
      <c r="S8" s="7"/>
      <c r="T8" s="7"/>
      <c r="U8" s="7"/>
      <c r="V8" s="7"/>
      <c r="W8" s="7"/>
      <c r="X8" s="7"/>
      <c r="Y8" s="7"/>
    </row>
    <row r="9" spans="3:29" ht="12.75">
      <c r="C9" s="177" t="s">
        <v>179</v>
      </c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177"/>
      <c r="W9" s="177"/>
      <c r="X9" s="177"/>
      <c r="Y9" s="18"/>
      <c r="Z9" s="30">
        <v>1660</v>
      </c>
      <c r="AA9" s="33"/>
      <c r="AC9" s="34"/>
    </row>
    <row r="10" spans="3:27" ht="12.75">
      <c r="C10" s="34" t="s">
        <v>40</v>
      </c>
      <c r="D10" s="34"/>
      <c r="S10" s="20">
        <v>2</v>
      </c>
      <c r="U10" s="32">
        <v>0.45</v>
      </c>
      <c r="V10" s="35" t="s">
        <v>42</v>
      </c>
      <c r="W10" s="19">
        <f>IF(S10=1,"1 или 0 стип ком",IF(S10=2,1,IF(S10=4,"1  или 2 стип ком",FLOOR(S10*$U$10,1))))</f>
        <v>1</v>
      </c>
      <c r="Y10" s="8"/>
      <c r="Z10" s="30">
        <v>2416</v>
      </c>
      <c r="AA10" s="33"/>
    </row>
    <row r="11" spans="1:34" s="2" customFormat="1" ht="26.25" customHeight="1">
      <c r="A11" s="205" t="s">
        <v>0</v>
      </c>
      <c r="B11" s="205" t="s">
        <v>1</v>
      </c>
      <c r="C11" s="205" t="s">
        <v>14</v>
      </c>
      <c r="D11" s="197"/>
      <c r="E11" s="108" t="s">
        <v>4</v>
      </c>
      <c r="F11" s="109"/>
      <c r="G11" s="109"/>
      <c r="H11" s="109"/>
      <c r="I11" s="109"/>
      <c r="J11" s="109"/>
      <c r="K11" s="109"/>
      <c r="L11" s="109"/>
      <c r="M11" s="111" t="s">
        <v>7</v>
      </c>
      <c r="N11" s="115" t="s">
        <v>12</v>
      </c>
      <c r="O11" s="115" t="s">
        <v>32</v>
      </c>
      <c r="P11" s="115" t="s">
        <v>16</v>
      </c>
      <c r="Q11" s="115" t="s">
        <v>11</v>
      </c>
      <c r="R11" s="187" t="s">
        <v>17</v>
      </c>
      <c r="S11" s="178" t="s">
        <v>8</v>
      </c>
      <c r="T11" s="179"/>
      <c r="U11" s="179"/>
      <c r="V11" s="179"/>
      <c r="W11" s="179"/>
      <c r="X11" s="180"/>
      <c r="Y11" s="191" t="s">
        <v>13</v>
      </c>
      <c r="Z11" s="196" t="s">
        <v>43</v>
      </c>
      <c r="AA11" s="190" t="s">
        <v>31</v>
      </c>
      <c r="AH11" s="16"/>
    </row>
    <row r="12" spans="1:34" ht="43.5" customHeight="1">
      <c r="A12" s="200"/>
      <c r="B12" s="200"/>
      <c r="C12" s="200"/>
      <c r="D12" s="198"/>
      <c r="E12" s="108" t="s">
        <v>5</v>
      </c>
      <c r="F12" s="109"/>
      <c r="G12" s="109"/>
      <c r="H12" s="109"/>
      <c r="I12" s="110"/>
      <c r="J12" s="108" t="s">
        <v>6</v>
      </c>
      <c r="K12" s="109"/>
      <c r="L12" s="109"/>
      <c r="M12" s="111"/>
      <c r="N12" s="200"/>
      <c r="O12" s="184"/>
      <c r="P12" s="184"/>
      <c r="Q12" s="184"/>
      <c r="R12" s="188"/>
      <c r="S12" s="181"/>
      <c r="T12" s="182"/>
      <c r="U12" s="182"/>
      <c r="V12" s="182"/>
      <c r="W12" s="182"/>
      <c r="X12" s="183"/>
      <c r="Y12" s="192"/>
      <c r="Z12" s="196"/>
      <c r="AA12" s="190"/>
      <c r="AH12" s="114" t="s">
        <v>39</v>
      </c>
    </row>
    <row r="13" spans="1:34" ht="83.25" customHeight="1" thickBot="1">
      <c r="A13" s="200"/>
      <c r="B13" s="200"/>
      <c r="C13" s="200"/>
      <c r="D13" s="198"/>
      <c r="E13" s="119" t="s">
        <v>108</v>
      </c>
      <c r="F13" s="119" t="s">
        <v>114</v>
      </c>
      <c r="G13" s="119" t="s">
        <v>217</v>
      </c>
      <c r="H13" s="119" t="s">
        <v>225</v>
      </c>
      <c r="I13" s="119"/>
      <c r="J13" s="119"/>
      <c r="K13" s="119"/>
      <c r="L13" s="206"/>
      <c r="M13" s="111"/>
      <c r="N13" s="200"/>
      <c r="O13" s="184"/>
      <c r="P13" s="184"/>
      <c r="Q13" s="184"/>
      <c r="R13" s="188"/>
      <c r="S13" s="119" t="s">
        <v>107</v>
      </c>
      <c r="T13" s="119" t="s">
        <v>193</v>
      </c>
      <c r="U13" s="119"/>
      <c r="V13" s="194"/>
      <c r="W13" s="119"/>
      <c r="X13" s="119"/>
      <c r="Y13" s="192"/>
      <c r="Z13" s="196"/>
      <c r="AA13" s="190"/>
      <c r="AB13" s="11" t="s">
        <v>33</v>
      </c>
      <c r="AC13" s="11" t="s">
        <v>34</v>
      </c>
      <c r="AD13" s="11" t="s">
        <v>35</v>
      </c>
      <c r="AE13" s="11" t="s">
        <v>36</v>
      </c>
      <c r="AF13" s="11" t="s">
        <v>37</v>
      </c>
      <c r="AG13" s="11" t="s">
        <v>38</v>
      </c>
      <c r="AH13" s="114"/>
    </row>
    <row r="14" spans="1:27" ht="13.5" thickBot="1">
      <c r="A14" s="201"/>
      <c r="B14" s="201"/>
      <c r="C14" s="201"/>
      <c r="D14" s="199"/>
      <c r="E14" s="107"/>
      <c r="F14" s="107"/>
      <c r="G14" s="107"/>
      <c r="H14" s="107"/>
      <c r="I14" s="107"/>
      <c r="J14" s="107"/>
      <c r="K14" s="107"/>
      <c r="L14" s="207"/>
      <c r="M14" s="111"/>
      <c r="N14" s="201"/>
      <c r="O14" s="185"/>
      <c r="P14" s="36">
        <v>100</v>
      </c>
      <c r="Q14" s="186"/>
      <c r="R14" s="189"/>
      <c r="S14" s="107"/>
      <c r="T14" s="107"/>
      <c r="U14" s="107"/>
      <c r="V14" s="195"/>
      <c r="W14" s="107"/>
      <c r="X14" s="107"/>
      <c r="Y14" s="193"/>
      <c r="Z14" s="196"/>
      <c r="AA14" s="190"/>
    </row>
    <row r="15" spans="1:34" s="100" customFormat="1" ht="15.75" thickBot="1">
      <c r="A15" s="57">
        <v>1</v>
      </c>
      <c r="B15" s="136" t="s">
        <v>226</v>
      </c>
      <c r="C15" s="169" t="s">
        <v>21</v>
      </c>
      <c r="D15" s="166" t="s">
        <v>229</v>
      </c>
      <c r="E15" s="170">
        <v>95</v>
      </c>
      <c r="F15" s="170">
        <v>96</v>
      </c>
      <c r="G15" s="170">
        <v>95</v>
      </c>
      <c r="H15" s="170">
        <v>95</v>
      </c>
      <c r="I15" s="170"/>
      <c r="J15" s="170"/>
      <c r="K15" s="170"/>
      <c r="L15" s="171"/>
      <c r="M15" s="128">
        <f>COUNTIF(E15:L15,"&gt;=0")</f>
        <v>4</v>
      </c>
      <c r="N15" s="129">
        <f>SUM(E15:L15)/M15</f>
        <v>95.25</v>
      </c>
      <c r="O15" s="130">
        <v>40</v>
      </c>
      <c r="P15" s="130"/>
      <c r="Q15" s="130">
        <f>N15*0.9+O15*0.1</f>
        <v>89.72500000000001</v>
      </c>
      <c r="R15" s="142"/>
      <c r="S15" s="172">
        <v>79</v>
      </c>
      <c r="T15" s="170">
        <v>70</v>
      </c>
      <c r="U15" s="170"/>
      <c r="V15" s="170"/>
      <c r="W15" s="170"/>
      <c r="X15" s="170"/>
      <c r="Y15" s="173"/>
      <c r="Z15" s="144">
        <v>2416</v>
      </c>
      <c r="AA15" s="91"/>
      <c r="AH15" s="101"/>
    </row>
    <row r="16" spans="1:34" s="104" customFormat="1" ht="15" customHeight="1" thickBot="1">
      <c r="A16" s="6">
        <v>2</v>
      </c>
      <c r="B16" s="6" t="s">
        <v>226</v>
      </c>
      <c r="C16" s="116"/>
      <c r="D16" s="94" t="s">
        <v>228</v>
      </c>
      <c r="E16" s="106">
        <v>76</v>
      </c>
      <c r="F16" s="106">
        <v>72</v>
      </c>
      <c r="G16" s="106">
        <v>65</v>
      </c>
      <c r="H16" s="123">
        <v>95</v>
      </c>
      <c r="I16" s="106"/>
      <c r="J16" s="106"/>
      <c r="K16" s="106"/>
      <c r="L16" s="106"/>
      <c r="M16" s="95">
        <f>COUNTIF(E16:L16,"&gt;=0")</f>
        <v>4</v>
      </c>
      <c r="N16" s="98">
        <f>SUM(E16:L16)/M16</f>
        <v>77</v>
      </c>
      <c r="O16" s="65">
        <v>46.7</v>
      </c>
      <c r="P16" s="65"/>
      <c r="Q16" s="65">
        <f>N16*0.9+O16*0.1</f>
        <v>73.97</v>
      </c>
      <c r="R16" s="72"/>
      <c r="S16" s="168">
        <v>67</v>
      </c>
      <c r="T16" s="106">
        <v>60</v>
      </c>
      <c r="U16" s="106"/>
      <c r="V16" s="123"/>
      <c r="W16" s="106"/>
      <c r="X16" s="106"/>
      <c r="Y16" s="74"/>
      <c r="Z16" s="73"/>
      <c r="AA16" s="103" t="e">
        <f>IF(AND(A16=$W$10,#REF!=R16,Q16=#REF!),"УВАГА",)</f>
        <v>#REF!</v>
      </c>
      <c r="AB16" s="104">
        <f aca="true" t="shared" si="0" ref="AB16:AB21">-(AG16-AF16)</f>
        <v>1</v>
      </c>
      <c r="AC16" s="104">
        <f>IF(A16&lt;=$W$10,1,0)</f>
        <v>0</v>
      </c>
      <c r="AD16" s="104">
        <f>M16+COUNTIF(S16:X16,"&gt;=0")</f>
        <v>6</v>
      </c>
      <c r="AE16" s="104">
        <f>COUNTIF(E16:L16,"&lt;60")+COUNTIF(S16:X16,"&lt;60")</f>
        <v>0</v>
      </c>
      <c r="AF16" s="104">
        <f>COUNTIF(E16:L16,"&gt;=75")</f>
        <v>2</v>
      </c>
      <c r="AG16" s="104">
        <f>COUNTIF(E16:L16,"&gt;=90")</f>
        <v>1</v>
      </c>
      <c r="AH16" s="105">
        <f>AB16/M16</f>
        <v>0.25</v>
      </c>
    </row>
    <row r="17" spans="3:34" s="21" customFormat="1" ht="12.75">
      <c r="C17" s="43"/>
      <c r="D17" s="43"/>
      <c r="E17" s="43"/>
      <c r="F17" s="43"/>
      <c r="G17" s="43"/>
      <c r="H17" s="44"/>
      <c r="I17" s="203" t="s">
        <v>2</v>
      </c>
      <c r="J17" s="203"/>
      <c r="K17" s="203"/>
      <c r="L17" s="203"/>
      <c r="M17" s="44"/>
      <c r="N17" s="22"/>
      <c r="O17" s="22"/>
      <c r="P17" s="22"/>
      <c r="Q17" s="22"/>
      <c r="R17" s="23"/>
      <c r="S17" s="44"/>
      <c r="T17" s="44"/>
      <c r="U17" s="44"/>
      <c r="V17" s="44"/>
      <c r="W17" s="44"/>
      <c r="X17" s="22"/>
      <c r="Y17" s="24"/>
      <c r="Z17" s="31"/>
      <c r="AA17" s="31"/>
      <c r="AB17" s="21">
        <f t="shared" si="0"/>
        <v>0</v>
      </c>
      <c r="AH17" s="25"/>
    </row>
    <row r="18" spans="5:34" s="21" customFormat="1" ht="12.75">
      <c r="E18" s="43"/>
      <c r="F18" s="43"/>
      <c r="G18" s="43"/>
      <c r="H18" s="45"/>
      <c r="I18" s="204" t="s">
        <v>3</v>
      </c>
      <c r="J18" s="204"/>
      <c r="K18" s="204"/>
      <c r="L18" s="204"/>
      <c r="M18" s="45"/>
      <c r="N18" s="45"/>
      <c r="O18" s="45"/>
      <c r="P18" s="45"/>
      <c r="Q18" s="45"/>
      <c r="R18" s="46"/>
      <c r="S18" s="26"/>
      <c r="T18" s="26"/>
      <c r="U18" s="26"/>
      <c r="V18" s="26"/>
      <c r="W18" s="44"/>
      <c r="X18" s="44"/>
      <c r="Y18" s="27"/>
      <c r="Z18" s="31"/>
      <c r="AA18" s="31"/>
      <c r="AB18" s="21">
        <f t="shared" si="0"/>
        <v>0</v>
      </c>
      <c r="AH18" s="25"/>
    </row>
    <row r="19" spans="3:34" s="21" customFormat="1" ht="12.75">
      <c r="C19" s="45" t="s">
        <v>10</v>
      </c>
      <c r="D19" s="45"/>
      <c r="R19" s="28"/>
      <c r="S19" s="27"/>
      <c r="T19" s="27"/>
      <c r="U19" s="27"/>
      <c r="V19" s="27"/>
      <c r="W19" s="27"/>
      <c r="X19" s="27"/>
      <c r="Y19" s="27"/>
      <c r="Z19" s="31"/>
      <c r="AA19" s="31"/>
      <c r="AB19" s="21">
        <f t="shared" si="0"/>
        <v>0</v>
      </c>
      <c r="AH19" s="25"/>
    </row>
    <row r="20" spans="8:34" s="21" customFormat="1" ht="12.75">
      <c r="H20" s="44"/>
      <c r="I20" s="203" t="s">
        <v>2</v>
      </c>
      <c r="J20" s="203"/>
      <c r="K20" s="203"/>
      <c r="L20" s="203"/>
      <c r="M20" s="44"/>
      <c r="N20" s="22"/>
      <c r="O20" s="22"/>
      <c r="P20" s="22"/>
      <c r="Q20" s="22"/>
      <c r="R20" s="23"/>
      <c r="S20" s="44"/>
      <c r="T20" s="44"/>
      <c r="U20" s="44"/>
      <c r="V20" s="44"/>
      <c r="W20" s="44"/>
      <c r="X20" s="22"/>
      <c r="Y20" s="27"/>
      <c r="Z20" s="31"/>
      <c r="AA20" s="31"/>
      <c r="AB20" s="21">
        <f t="shared" si="0"/>
        <v>0</v>
      </c>
      <c r="AH20" s="25"/>
    </row>
    <row r="21" spans="8:34" s="21" customFormat="1" ht="12.75">
      <c r="H21" s="45"/>
      <c r="I21" s="204" t="s">
        <v>3</v>
      </c>
      <c r="J21" s="204"/>
      <c r="K21" s="204"/>
      <c r="L21" s="204"/>
      <c r="M21" s="45"/>
      <c r="N21" s="45"/>
      <c r="O21" s="45"/>
      <c r="P21" s="45"/>
      <c r="Q21" s="45"/>
      <c r="R21" s="46"/>
      <c r="S21" s="26"/>
      <c r="T21" s="26"/>
      <c r="U21" s="26"/>
      <c r="V21" s="26"/>
      <c r="W21" s="44"/>
      <c r="X21" s="44"/>
      <c r="Y21" s="27"/>
      <c r="Z21" s="31"/>
      <c r="AA21" s="31"/>
      <c r="AB21" s="21">
        <f t="shared" si="0"/>
        <v>0</v>
      </c>
      <c r="AH21" s="25"/>
    </row>
    <row r="22" spans="3:34" s="21" customFormat="1" ht="7.5" customHeight="1">
      <c r="C22" s="45"/>
      <c r="D22" s="45"/>
      <c r="R22" s="28"/>
      <c r="Z22" s="31"/>
      <c r="AA22" s="31"/>
      <c r="AH22" s="25"/>
    </row>
    <row r="23" spans="3:34" s="21" customFormat="1" ht="12.75">
      <c r="C23" s="47"/>
      <c r="D23" s="47"/>
      <c r="H23" s="45"/>
      <c r="I23" s="29"/>
      <c r="J23" s="29"/>
      <c r="K23" s="29"/>
      <c r="L23" s="29"/>
      <c r="M23" s="45"/>
      <c r="N23" s="45"/>
      <c r="O23" s="45"/>
      <c r="P23" s="45"/>
      <c r="Q23" s="45"/>
      <c r="R23" s="46"/>
      <c r="Z23" s="31"/>
      <c r="AA23" s="31"/>
      <c r="AH23" s="25"/>
    </row>
    <row r="24" spans="3:25" ht="12.75"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9"/>
      <c r="S24" s="48"/>
      <c r="T24" s="48"/>
      <c r="U24" s="48"/>
      <c r="V24" s="48"/>
      <c r="W24" s="48"/>
      <c r="X24" s="48"/>
      <c r="Y24" s="48"/>
    </row>
    <row r="25" spans="3:25" ht="16.5" customHeight="1"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1"/>
      <c r="S25" s="50"/>
      <c r="T25" s="50"/>
      <c r="U25" s="50"/>
      <c r="V25" s="50"/>
      <c r="W25" s="50"/>
      <c r="X25" s="50"/>
      <c r="Y25" s="50"/>
    </row>
    <row r="26" spans="3:25" ht="15.75" customHeight="1">
      <c r="C26" s="48"/>
      <c r="D26" s="48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1"/>
      <c r="S26" s="50"/>
      <c r="T26" s="50"/>
      <c r="U26" s="50"/>
      <c r="V26" s="50"/>
      <c r="W26" s="50"/>
      <c r="X26" s="50"/>
      <c r="Y26" s="50"/>
    </row>
    <row r="27" spans="3:25" ht="12.75">
      <c r="C27" s="48"/>
      <c r="D27" s="48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S27" s="10"/>
      <c r="T27" s="10"/>
      <c r="U27" s="10"/>
      <c r="V27" s="10"/>
      <c r="W27" s="10"/>
      <c r="X27" s="10"/>
      <c r="Y27" s="10"/>
    </row>
    <row r="28" spans="5:25" ht="12.75"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S28" s="10"/>
      <c r="T28" s="10"/>
      <c r="U28" s="10"/>
      <c r="V28" s="10"/>
      <c r="W28" s="10"/>
      <c r="X28" s="10"/>
      <c r="Y28" s="10"/>
    </row>
    <row r="29" spans="3:4" ht="12.75">
      <c r="C29" s="52"/>
      <c r="D29" s="52"/>
    </row>
    <row r="30" spans="1:34" s="34" customFormat="1" ht="27" customHeight="1">
      <c r="A30" s="202"/>
      <c r="B30" s="20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3"/>
      <c r="S30" s="52"/>
      <c r="T30" s="52"/>
      <c r="U30" s="52"/>
      <c r="V30" s="52"/>
      <c r="W30" s="52"/>
      <c r="X30" s="52"/>
      <c r="Y30" s="52"/>
      <c r="Z30" s="54"/>
      <c r="AA30" s="54"/>
      <c r="AH30" s="55"/>
    </row>
    <row r="31" spans="5:25" ht="29.25" customHeight="1"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3"/>
      <c r="S31" s="52"/>
      <c r="T31" s="52"/>
      <c r="U31" s="52"/>
      <c r="V31" s="52"/>
      <c r="W31" s="52"/>
      <c r="X31" s="52"/>
      <c r="Y31" s="52"/>
    </row>
  </sheetData>
  <sheetProtection/>
  <mergeCells count="43">
    <mergeCell ref="J12:L12"/>
    <mergeCell ref="E12:I12"/>
    <mergeCell ref="D11:D14"/>
    <mergeCell ref="M11:M14"/>
    <mergeCell ref="X13:X14"/>
    <mergeCell ref="T13:T14"/>
    <mergeCell ref="W13:W14"/>
    <mergeCell ref="N11:N14"/>
    <mergeCell ref="Y11:Y14"/>
    <mergeCell ref="W1:X1"/>
    <mergeCell ref="S3:X3"/>
    <mergeCell ref="C5:X5"/>
    <mergeCell ref="C6:X6"/>
    <mergeCell ref="C7:X7"/>
    <mergeCell ref="C9:X9"/>
    <mergeCell ref="S11:X12"/>
    <mergeCell ref="J13:J14"/>
    <mergeCell ref="F13:F14"/>
    <mergeCell ref="A11:A14"/>
    <mergeCell ref="B11:B14"/>
    <mergeCell ref="C11:C14"/>
    <mergeCell ref="E11:L11"/>
    <mergeCell ref="E13:E14"/>
    <mergeCell ref="K13:K14"/>
    <mergeCell ref="L13:L14"/>
    <mergeCell ref="H13:H14"/>
    <mergeCell ref="I13:I14"/>
    <mergeCell ref="G13:G14"/>
    <mergeCell ref="AH12:AH13"/>
    <mergeCell ref="O11:O14"/>
    <mergeCell ref="P11:P13"/>
    <mergeCell ref="Q11:Q14"/>
    <mergeCell ref="R11:R14"/>
    <mergeCell ref="S13:S14"/>
    <mergeCell ref="AA11:AA14"/>
    <mergeCell ref="U13:U14"/>
    <mergeCell ref="V13:V14"/>
    <mergeCell ref="Z11:Z14"/>
    <mergeCell ref="A30:B30"/>
    <mergeCell ref="I17:L17"/>
    <mergeCell ref="I18:L18"/>
    <mergeCell ref="I20:L20"/>
    <mergeCell ref="I21:L21"/>
  </mergeCells>
  <conditionalFormatting sqref="A16">
    <cfRule type="cellIs" priority="1" dxfId="96" operator="equal" stopIfTrue="1">
      <formula>$W$10</formula>
    </cfRule>
  </conditionalFormatting>
  <conditionalFormatting sqref="U16:X16 E16:K16">
    <cfRule type="cellIs" priority="2" dxfId="97" operator="between" stopIfTrue="1">
      <formula>0</formula>
      <formula>59</formula>
    </cfRule>
  </conditionalFormatting>
  <conditionalFormatting sqref="S16">
    <cfRule type="cellIs" priority="3" dxfId="98" operator="lessThan" stopIfTrue="1">
      <formula>60</formula>
    </cfRule>
  </conditionalFormatting>
  <conditionalFormatting sqref="P15:P16">
    <cfRule type="cellIs" priority="4" dxfId="96" operator="greaterThan" stopIfTrue="1">
      <formula>$P$14</formula>
    </cfRule>
  </conditionalFormatting>
  <printOptions/>
  <pageMargins left="0.2" right="0.2" top="0.23" bottom="0.19" header="0.19" footer="0.19"/>
  <pageSetup horizontalDpi="600" verticalDpi="600" orientation="landscape" paperSize="9" scale="83" r:id="rId1"/>
  <colBreaks count="1" manualBreakCount="1">
    <brk id="28" max="46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AH36"/>
  <sheetViews>
    <sheetView view="pageBreakPreview" zoomScale="75" zoomScaleSheetLayoutView="75" workbookViewId="0" topLeftCell="A1">
      <selection activeCell="A1" sqref="A1:Z28"/>
    </sheetView>
  </sheetViews>
  <sheetFormatPr defaultColWidth="9.140625" defaultRowHeight="12.75"/>
  <cols>
    <col min="1" max="1" width="4.28125" style="0" customWidth="1"/>
    <col min="2" max="2" width="10.8515625" style="0" customWidth="1"/>
    <col min="3" max="3" width="27.8515625" style="0" hidden="1" customWidth="1"/>
    <col min="4" max="4" width="38.7109375" style="0" customWidth="1"/>
    <col min="5" max="5" width="5.421875" style="0" customWidth="1"/>
    <col min="6" max="6" width="4.421875" style="0" customWidth="1"/>
    <col min="7" max="7" width="4.28125" style="0" customWidth="1"/>
    <col min="8" max="8" width="4.8515625" style="0" customWidth="1"/>
    <col min="9" max="9" width="0.13671875" style="0" customWidth="1"/>
    <col min="10" max="10" width="4.421875" style="0" customWidth="1"/>
    <col min="11" max="11" width="4.8515625" style="0" customWidth="1"/>
    <col min="12" max="12" width="4.57421875" style="0" customWidth="1"/>
    <col min="13" max="13" width="3.8515625" style="0" customWidth="1"/>
    <col min="14" max="14" width="7.140625" style="0" customWidth="1"/>
    <col min="15" max="15" width="9.421875" style="0" customWidth="1"/>
    <col min="16" max="16" width="6.8515625" style="0" customWidth="1"/>
    <col min="17" max="17" width="8.28125" style="0" customWidth="1"/>
    <col min="18" max="18" width="8.00390625" style="13" customWidth="1"/>
    <col min="19" max="19" width="5.28125" style="0" customWidth="1"/>
    <col min="20" max="20" width="4.8515625" style="0" customWidth="1"/>
    <col min="21" max="21" width="5.7109375" style="0" customWidth="1"/>
    <col min="22" max="22" width="3.57421875" style="0" customWidth="1"/>
    <col min="23" max="23" width="5.28125" style="0" customWidth="1"/>
    <col min="24" max="24" width="1.7109375" style="0" hidden="1" customWidth="1"/>
    <col min="25" max="25" width="7.7109375" style="0" customWidth="1"/>
    <col min="26" max="26" width="12.421875" style="4" customWidth="1"/>
    <col min="27" max="27" width="10.7109375" style="4" customWidth="1"/>
    <col min="28" max="28" width="7.7109375" style="0" customWidth="1"/>
    <col min="29" max="29" width="8.140625" style="0" customWidth="1"/>
    <col min="30" max="30" width="7.421875" style="0" customWidth="1"/>
    <col min="31" max="31" width="7.28125" style="0" customWidth="1"/>
    <col min="32" max="32" width="5.8515625" style="0" customWidth="1"/>
    <col min="33" max="33" width="6.28125" style="0" customWidth="1"/>
    <col min="34" max="34" width="8.140625" style="8" customWidth="1"/>
  </cols>
  <sheetData>
    <row r="1" spans="19:25" ht="12.75">
      <c r="S1" s="4"/>
      <c r="T1" s="4"/>
      <c r="U1" s="4"/>
      <c r="V1" s="4"/>
      <c r="W1" s="112"/>
      <c r="X1" s="112"/>
      <c r="Y1" s="12"/>
    </row>
    <row r="2" spans="19:25" ht="4.5" customHeight="1">
      <c r="S2" s="4"/>
      <c r="T2" s="4"/>
      <c r="U2" s="4"/>
      <c r="V2" s="4"/>
      <c r="W2" s="4"/>
      <c r="X2" s="4"/>
      <c r="Y2" s="4"/>
    </row>
    <row r="3" spans="19:25" ht="12.75">
      <c r="S3" s="113" t="s">
        <v>9</v>
      </c>
      <c r="T3" s="113"/>
      <c r="U3" s="113"/>
      <c r="V3" s="113"/>
      <c r="W3" s="113"/>
      <c r="X3" s="113"/>
      <c r="Y3" s="4"/>
    </row>
    <row r="4" spans="19:25" ht="4.5" customHeight="1">
      <c r="S4" s="3"/>
      <c r="T4" s="3"/>
      <c r="U4" s="3"/>
      <c r="V4" s="3"/>
      <c r="W4" s="3"/>
      <c r="X4" s="3"/>
      <c r="Y4" s="3"/>
    </row>
    <row r="5" spans="3:27" ht="15" customHeight="1">
      <c r="C5" s="176" t="s">
        <v>41</v>
      </c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"/>
      <c r="Z5" s="12"/>
      <c r="AA5" s="34" t="s">
        <v>18</v>
      </c>
    </row>
    <row r="6" spans="3:27" ht="15" customHeight="1">
      <c r="C6" s="176" t="s">
        <v>44</v>
      </c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"/>
      <c r="AA6">
        <v>0</v>
      </c>
    </row>
    <row r="7" spans="3:25" ht="15" customHeight="1">
      <c r="C7" s="176" t="s">
        <v>151</v>
      </c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"/>
    </row>
    <row r="8" spans="3:25" ht="8.25" customHeight="1"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14"/>
      <c r="S8" s="7"/>
      <c r="T8" s="7"/>
      <c r="U8" s="7"/>
      <c r="V8" s="7"/>
      <c r="W8" s="7"/>
      <c r="X8" s="7"/>
      <c r="Y8" s="7"/>
    </row>
    <row r="9" spans="3:29" ht="12.75">
      <c r="C9" s="177" t="s">
        <v>231</v>
      </c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177"/>
      <c r="W9" s="177"/>
      <c r="X9" s="177"/>
      <c r="Y9" s="18"/>
      <c r="Z9" s="30">
        <v>1660</v>
      </c>
      <c r="AA9" s="33"/>
      <c r="AC9" s="34"/>
    </row>
    <row r="10" spans="3:27" ht="12.75">
      <c r="C10" s="34" t="s">
        <v>40</v>
      </c>
      <c r="D10" s="34"/>
      <c r="S10" s="20">
        <v>7</v>
      </c>
      <c r="U10" s="32">
        <v>0.45</v>
      </c>
      <c r="V10" s="35" t="s">
        <v>42</v>
      </c>
      <c r="W10" s="19">
        <f>IF(S10=1,"1 или 0 стип ком",IF(S10=2,1,IF(S10=4,"1  или 2 стип ком",FLOOR(S10*$U$10,1))))</f>
        <v>3</v>
      </c>
      <c r="Y10" s="8"/>
      <c r="Z10" s="30">
        <v>2416</v>
      </c>
      <c r="AA10" s="33"/>
    </row>
    <row r="11" spans="1:34" s="2" customFormat="1" ht="26.25" customHeight="1">
      <c r="A11" s="205" t="s">
        <v>0</v>
      </c>
      <c r="B11" s="205" t="s">
        <v>1</v>
      </c>
      <c r="C11" s="205" t="s">
        <v>14</v>
      </c>
      <c r="D11" s="197"/>
      <c r="E11" s="108" t="s">
        <v>4</v>
      </c>
      <c r="F11" s="109"/>
      <c r="G11" s="109"/>
      <c r="H11" s="109"/>
      <c r="I11" s="109"/>
      <c r="J11" s="109"/>
      <c r="K11" s="109"/>
      <c r="L11" s="109"/>
      <c r="M11" s="111" t="s">
        <v>7</v>
      </c>
      <c r="N11" s="115" t="s">
        <v>12</v>
      </c>
      <c r="O11" s="115" t="s">
        <v>32</v>
      </c>
      <c r="P11" s="115" t="s">
        <v>16</v>
      </c>
      <c r="Q11" s="115" t="s">
        <v>11</v>
      </c>
      <c r="R11" s="187" t="s">
        <v>17</v>
      </c>
      <c r="S11" s="178" t="s">
        <v>8</v>
      </c>
      <c r="T11" s="179"/>
      <c r="U11" s="179"/>
      <c r="V11" s="179"/>
      <c r="W11" s="179"/>
      <c r="X11" s="180"/>
      <c r="Y11" s="191" t="s">
        <v>13</v>
      </c>
      <c r="Z11" s="196" t="s">
        <v>43</v>
      </c>
      <c r="AA11" s="190" t="s">
        <v>31</v>
      </c>
      <c r="AH11" s="16"/>
    </row>
    <row r="12" spans="1:34" ht="43.5" customHeight="1">
      <c r="A12" s="200"/>
      <c r="B12" s="200"/>
      <c r="C12" s="200"/>
      <c r="D12" s="198"/>
      <c r="E12" s="108" t="s">
        <v>5</v>
      </c>
      <c r="F12" s="109"/>
      <c r="G12" s="109"/>
      <c r="H12" s="109"/>
      <c r="I12" s="110"/>
      <c r="J12" s="108" t="s">
        <v>6</v>
      </c>
      <c r="K12" s="109"/>
      <c r="L12" s="109"/>
      <c r="M12" s="111"/>
      <c r="N12" s="200"/>
      <c r="O12" s="184"/>
      <c r="P12" s="184"/>
      <c r="Q12" s="184"/>
      <c r="R12" s="188"/>
      <c r="S12" s="181"/>
      <c r="T12" s="182"/>
      <c r="U12" s="182"/>
      <c r="V12" s="182"/>
      <c r="W12" s="182"/>
      <c r="X12" s="183"/>
      <c r="Y12" s="192"/>
      <c r="Z12" s="196"/>
      <c r="AA12" s="190"/>
      <c r="AH12" s="114" t="s">
        <v>39</v>
      </c>
    </row>
    <row r="13" spans="1:34" ht="83.25" customHeight="1" thickBot="1">
      <c r="A13" s="200"/>
      <c r="B13" s="200"/>
      <c r="C13" s="200"/>
      <c r="D13" s="198"/>
      <c r="E13" s="119" t="s">
        <v>108</v>
      </c>
      <c r="F13" s="119" t="s">
        <v>114</v>
      </c>
      <c r="G13" s="119" t="s">
        <v>225</v>
      </c>
      <c r="H13" s="119" t="s">
        <v>239</v>
      </c>
      <c r="I13" s="119"/>
      <c r="J13" s="119"/>
      <c r="K13" s="119"/>
      <c r="L13" s="206"/>
      <c r="M13" s="111"/>
      <c r="N13" s="200"/>
      <c r="O13" s="184"/>
      <c r="P13" s="184"/>
      <c r="Q13" s="184"/>
      <c r="R13" s="188"/>
      <c r="S13" s="119" t="s">
        <v>240</v>
      </c>
      <c r="T13" s="119" t="s">
        <v>193</v>
      </c>
      <c r="U13" s="119"/>
      <c r="V13" s="194"/>
      <c r="W13" s="119"/>
      <c r="X13" s="119"/>
      <c r="Y13" s="192"/>
      <c r="Z13" s="196"/>
      <c r="AA13" s="190"/>
      <c r="AB13" s="11" t="s">
        <v>33</v>
      </c>
      <c r="AC13" s="11" t="s">
        <v>34</v>
      </c>
      <c r="AD13" s="11" t="s">
        <v>35</v>
      </c>
      <c r="AE13" s="11" t="s">
        <v>36</v>
      </c>
      <c r="AF13" s="11" t="s">
        <v>37</v>
      </c>
      <c r="AG13" s="11" t="s">
        <v>38</v>
      </c>
      <c r="AH13" s="114"/>
    </row>
    <row r="14" spans="1:27" ht="13.5" thickBot="1">
      <c r="A14" s="201"/>
      <c r="B14" s="201"/>
      <c r="C14" s="201"/>
      <c r="D14" s="199"/>
      <c r="E14" s="107"/>
      <c r="F14" s="107"/>
      <c r="G14" s="107"/>
      <c r="H14" s="107"/>
      <c r="I14" s="107"/>
      <c r="J14" s="107"/>
      <c r="K14" s="107"/>
      <c r="L14" s="207"/>
      <c r="M14" s="111"/>
      <c r="N14" s="201"/>
      <c r="O14" s="185"/>
      <c r="P14" s="36">
        <v>100</v>
      </c>
      <c r="Q14" s="186"/>
      <c r="R14" s="189"/>
      <c r="S14" s="107"/>
      <c r="T14" s="107"/>
      <c r="U14" s="107"/>
      <c r="V14" s="195"/>
      <c r="W14" s="107"/>
      <c r="X14" s="107"/>
      <c r="Y14" s="193"/>
      <c r="Z14" s="196"/>
      <c r="AA14" s="190"/>
    </row>
    <row r="15" spans="1:34" s="7" customFormat="1" ht="15" customHeight="1" thickBot="1">
      <c r="A15" s="57">
        <v>1</v>
      </c>
      <c r="B15" s="136" t="s">
        <v>230</v>
      </c>
      <c r="C15" s="137" t="s">
        <v>27</v>
      </c>
      <c r="D15" s="166" t="s">
        <v>237</v>
      </c>
      <c r="E15" s="139">
        <v>90</v>
      </c>
      <c r="F15" s="139">
        <v>75</v>
      </c>
      <c r="G15" s="139">
        <v>95</v>
      </c>
      <c r="H15" s="139">
        <v>95</v>
      </c>
      <c r="I15" s="139"/>
      <c r="J15" s="139"/>
      <c r="K15" s="139"/>
      <c r="L15" s="139"/>
      <c r="M15" s="140">
        <f aca="true" t="shared" si="0" ref="M15:M21">COUNTIF(E15:L15,"&gt;=0")</f>
        <v>4</v>
      </c>
      <c r="N15" s="141">
        <f aca="true" t="shared" si="1" ref="N15:N21">SUM(E15:L15)/M15</f>
        <v>88.75</v>
      </c>
      <c r="O15" s="130">
        <v>84</v>
      </c>
      <c r="P15" s="130"/>
      <c r="Q15" s="130">
        <f aca="true" t="shared" si="2" ref="Q15:Q21">N15*0.9+O15*0.1</f>
        <v>88.275</v>
      </c>
      <c r="R15" s="142"/>
      <c r="S15" s="140">
        <v>64</v>
      </c>
      <c r="T15" s="139">
        <v>91</v>
      </c>
      <c r="U15" s="139"/>
      <c r="V15" s="139"/>
      <c r="W15" s="139"/>
      <c r="X15" s="139"/>
      <c r="Y15" s="143"/>
      <c r="Z15" s="144">
        <v>1660</v>
      </c>
      <c r="AA15" s="70">
        <f aca="true" t="shared" si="3" ref="AA15:AA20">IF(AND(A15=$W$10,R16=R15,Q15=Q16),"УВАГА",0)</f>
        <v>0</v>
      </c>
      <c r="AB15" s="7">
        <f aca="true" t="shared" si="4" ref="AB15:AB21">-(AG15-AF15)</f>
        <v>1</v>
      </c>
      <c r="AC15" s="7">
        <f aca="true" t="shared" si="5" ref="AC15:AC21">IF(A15&lt;=$W$10,1,0)</f>
        <v>1</v>
      </c>
      <c r="AD15" s="7">
        <f aca="true" t="shared" si="6" ref="AD15:AD21">M15+COUNTIF(S15:X15,"&gt;=0")</f>
        <v>6</v>
      </c>
      <c r="AE15" s="7">
        <f aca="true" t="shared" si="7" ref="AE15:AE21">COUNTIF(E15:L15,"&lt;60")+COUNTIF(S15:X15,"&lt;60")</f>
        <v>0</v>
      </c>
      <c r="AF15" s="7">
        <f aca="true" t="shared" si="8" ref="AF15:AF21">COUNTIF(E15:L15,"&gt;=75")</f>
        <v>4</v>
      </c>
      <c r="AG15" s="7">
        <f aca="true" t="shared" si="9" ref="AG15:AG21">COUNTIF(E15:L15,"&gt;=90")</f>
        <v>3</v>
      </c>
      <c r="AH15" s="71">
        <f aca="true" t="shared" si="10" ref="AH15:AH21">AB15/M15</f>
        <v>0.25</v>
      </c>
    </row>
    <row r="16" spans="1:34" s="7" customFormat="1" ht="15" customHeight="1" thickBot="1">
      <c r="A16" s="57">
        <v>2</v>
      </c>
      <c r="B16" s="136" t="s">
        <v>230</v>
      </c>
      <c r="C16" s="146" t="s">
        <v>21</v>
      </c>
      <c r="D16" s="167" t="s">
        <v>233</v>
      </c>
      <c r="E16" s="139">
        <v>60</v>
      </c>
      <c r="F16" s="139">
        <v>70</v>
      </c>
      <c r="G16" s="139">
        <v>95</v>
      </c>
      <c r="H16" s="139">
        <v>95</v>
      </c>
      <c r="I16" s="139"/>
      <c r="J16" s="139"/>
      <c r="K16" s="139"/>
      <c r="L16" s="139"/>
      <c r="M16" s="140">
        <f t="shared" si="0"/>
        <v>4</v>
      </c>
      <c r="N16" s="141">
        <f t="shared" si="1"/>
        <v>80</v>
      </c>
      <c r="O16" s="130">
        <v>100</v>
      </c>
      <c r="P16" s="130"/>
      <c r="Q16" s="130">
        <f t="shared" si="2"/>
        <v>82</v>
      </c>
      <c r="R16" s="142"/>
      <c r="S16" s="140">
        <v>96</v>
      </c>
      <c r="T16" s="139">
        <v>60</v>
      </c>
      <c r="U16" s="139"/>
      <c r="V16" s="139"/>
      <c r="W16" s="139"/>
      <c r="X16" s="139"/>
      <c r="Y16" s="143"/>
      <c r="Z16" s="144">
        <v>1660</v>
      </c>
      <c r="AA16" s="70">
        <f t="shared" si="3"/>
        <v>0</v>
      </c>
      <c r="AB16" s="7">
        <f t="shared" si="4"/>
        <v>0</v>
      </c>
      <c r="AC16" s="7">
        <f t="shared" si="5"/>
        <v>1</v>
      </c>
      <c r="AD16" s="7">
        <f t="shared" si="6"/>
        <v>6</v>
      </c>
      <c r="AE16" s="7">
        <f t="shared" si="7"/>
        <v>0</v>
      </c>
      <c r="AF16" s="7">
        <f t="shared" si="8"/>
        <v>2</v>
      </c>
      <c r="AG16" s="7">
        <f t="shared" si="9"/>
        <v>2</v>
      </c>
      <c r="AH16" s="71">
        <f t="shared" si="10"/>
        <v>0</v>
      </c>
    </row>
    <row r="17" spans="1:34" s="7" customFormat="1" ht="15" customHeight="1" thickBot="1">
      <c r="A17" s="57">
        <v>3</v>
      </c>
      <c r="B17" s="136" t="s">
        <v>230</v>
      </c>
      <c r="C17" s="137" t="s">
        <v>26</v>
      </c>
      <c r="D17" s="167" t="s">
        <v>236</v>
      </c>
      <c r="E17" s="139">
        <v>93</v>
      </c>
      <c r="F17" s="139">
        <v>75</v>
      </c>
      <c r="G17" s="139">
        <v>90</v>
      </c>
      <c r="H17" s="139">
        <v>90</v>
      </c>
      <c r="I17" s="139"/>
      <c r="J17" s="139"/>
      <c r="K17" s="139"/>
      <c r="L17" s="139"/>
      <c r="M17" s="140">
        <f t="shared" si="0"/>
        <v>4</v>
      </c>
      <c r="N17" s="141">
        <f t="shared" si="1"/>
        <v>87</v>
      </c>
      <c r="O17" s="130">
        <v>16</v>
      </c>
      <c r="P17" s="130"/>
      <c r="Q17" s="130">
        <f t="shared" si="2"/>
        <v>79.89999999999999</v>
      </c>
      <c r="R17" s="142"/>
      <c r="S17" s="140">
        <v>86</v>
      </c>
      <c r="T17" s="139">
        <v>64</v>
      </c>
      <c r="U17" s="139"/>
      <c r="V17" s="139"/>
      <c r="W17" s="139"/>
      <c r="X17" s="139"/>
      <c r="Y17" s="143"/>
      <c r="Z17" s="144">
        <v>1660</v>
      </c>
      <c r="AA17" s="70">
        <f t="shared" si="3"/>
        <v>0</v>
      </c>
      <c r="AB17" s="7">
        <f t="shared" si="4"/>
        <v>1</v>
      </c>
      <c r="AC17" s="7">
        <f t="shared" si="5"/>
        <v>1</v>
      </c>
      <c r="AD17" s="7">
        <f t="shared" si="6"/>
        <v>6</v>
      </c>
      <c r="AE17" s="7">
        <f t="shared" si="7"/>
        <v>0</v>
      </c>
      <c r="AF17" s="7">
        <f t="shared" si="8"/>
        <v>4</v>
      </c>
      <c r="AG17" s="7">
        <f t="shared" si="9"/>
        <v>3</v>
      </c>
      <c r="AH17" s="71">
        <f t="shared" si="10"/>
        <v>0.25</v>
      </c>
    </row>
    <row r="18" spans="1:34" s="7" customFormat="1" ht="15" customHeight="1" thickBot="1">
      <c r="A18" s="59">
        <v>4</v>
      </c>
      <c r="B18" s="40" t="s">
        <v>230</v>
      </c>
      <c r="C18" s="60" t="s">
        <v>29</v>
      </c>
      <c r="D18" s="94" t="s">
        <v>238</v>
      </c>
      <c r="E18" s="63">
        <v>82</v>
      </c>
      <c r="F18" s="63">
        <v>72</v>
      </c>
      <c r="G18" s="63">
        <v>95</v>
      </c>
      <c r="H18" s="63">
        <v>95</v>
      </c>
      <c r="I18" s="63"/>
      <c r="J18" s="63"/>
      <c r="K18" s="63"/>
      <c r="L18" s="63"/>
      <c r="M18" s="62">
        <f t="shared" si="0"/>
        <v>4</v>
      </c>
      <c r="N18" s="64">
        <f t="shared" si="1"/>
        <v>86</v>
      </c>
      <c r="O18" s="65">
        <v>16</v>
      </c>
      <c r="P18" s="65"/>
      <c r="Q18" s="65">
        <f t="shared" si="2"/>
        <v>79</v>
      </c>
      <c r="R18" s="66"/>
      <c r="S18" s="41">
        <v>97</v>
      </c>
      <c r="T18" s="42">
        <v>66</v>
      </c>
      <c r="U18" s="42"/>
      <c r="V18" s="42"/>
      <c r="W18" s="42"/>
      <c r="X18" s="42"/>
      <c r="Y18" s="67"/>
      <c r="Z18" s="58"/>
      <c r="AA18" s="70">
        <f t="shared" si="3"/>
        <v>0</v>
      </c>
      <c r="AB18" s="7">
        <f t="shared" si="4"/>
        <v>1</v>
      </c>
      <c r="AC18" s="7">
        <f t="shared" si="5"/>
        <v>0</v>
      </c>
      <c r="AD18" s="7">
        <f t="shared" si="6"/>
        <v>6</v>
      </c>
      <c r="AE18" s="7">
        <f t="shared" si="7"/>
        <v>0</v>
      </c>
      <c r="AF18" s="7">
        <f t="shared" si="8"/>
        <v>3</v>
      </c>
      <c r="AG18" s="7">
        <f t="shared" si="9"/>
        <v>2</v>
      </c>
      <c r="AH18" s="71">
        <f t="shared" si="10"/>
        <v>0.25</v>
      </c>
    </row>
    <row r="19" spans="1:34" s="7" customFormat="1" ht="15" customHeight="1" thickBot="1">
      <c r="A19" s="59">
        <v>5</v>
      </c>
      <c r="B19" s="40" t="s">
        <v>230</v>
      </c>
      <c r="C19" s="60" t="s">
        <v>25</v>
      </c>
      <c r="D19" s="94" t="s">
        <v>235</v>
      </c>
      <c r="E19" s="63">
        <v>60</v>
      </c>
      <c r="F19" s="63">
        <v>83</v>
      </c>
      <c r="G19" s="63">
        <v>90</v>
      </c>
      <c r="H19" s="63">
        <v>90</v>
      </c>
      <c r="I19" s="63"/>
      <c r="J19" s="63"/>
      <c r="K19" s="63"/>
      <c r="L19" s="63"/>
      <c r="M19" s="62">
        <f t="shared" si="0"/>
        <v>4</v>
      </c>
      <c r="N19" s="64">
        <f t="shared" si="1"/>
        <v>80.75</v>
      </c>
      <c r="O19" s="65">
        <v>24</v>
      </c>
      <c r="P19" s="65"/>
      <c r="Q19" s="65">
        <f t="shared" si="2"/>
        <v>75.075</v>
      </c>
      <c r="R19" s="66"/>
      <c r="S19" s="62">
        <v>82</v>
      </c>
      <c r="T19" s="63">
        <v>63</v>
      </c>
      <c r="U19" s="63"/>
      <c r="V19" s="63"/>
      <c r="W19" s="63"/>
      <c r="X19" s="63"/>
      <c r="Y19" s="67"/>
      <c r="Z19" s="58"/>
      <c r="AA19" s="70">
        <f t="shared" si="3"/>
        <v>0</v>
      </c>
      <c r="AB19" s="7">
        <f t="shared" si="4"/>
        <v>1</v>
      </c>
      <c r="AC19" s="7">
        <f t="shared" si="5"/>
        <v>0</v>
      </c>
      <c r="AD19" s="7">
        <f t="shared" si="6"/>
        <v>6</v>
      </c>
      <c r="AE19" s="7">
        <f t="shared" si="7"/>
        <v>0</v>
      </c>
      <c r="AF19" s="7">
        <f t="shared" si="8"/>
        <v>3</v>
      </c>
      <c r="AG19" s="7">
        <f t="shared" si="9"/>
        <v>2</v>
      </c>
      <c r="AH19" s="71">
        <f t="shared" si="10"/>
        <v>0.25</v>
      </c>
    </row>
    <row r="20" spans="1:34" ht="15" customHeight="1" thickBot="1">
      <c r="A20" s="59">
        <v>6</v>
      </c>
      <c r="B20" s="40" t="s">
        <v>230</v>
      </c>
      <c r="C20" s="68" t="s">
        <v>28</v>
      </c>
      <c r="D20" s="94" t="s">
        <v>232</v>
      </c>
      <c r="E20" s="63">
        <v>60</v>
      </c>
      <c r="F20" s="63">
        <v>75</v>
      </c>
      <c r="G20" s="63">
        <v>92</v>
      </c>
      <c r="H20" s="63">
        <v>92</v>
      </c>
      <c r="I20" s="63"/>
      <c r="J20" s="63"/>
      <c r="K20" s="63"/>
      <c r="L20" s="63"/>
      <c r="M20" s="62">
        <f t="shared" si="0"/>
        <v>4</v>
      </c>
      <c r="N20" s="64">
        <f t="shared" si="1"/>
        <v>79.75</v>
      </c>
      <c r="O20" s="65">
        <v>16</v>
      </c>
      <c r="P20" s="65"/>
      <c r="Q20" s="65">
        <f t="shared" si="2"/>
        <v>73.375</v>
      </c>
      <c r="R20" s="66"/>
      <c r="S20" s="62">
        <v>95</v>
      </c>
      <c r="T20" s="63">
        <v>76</v>
      </c>
      <c r="U20" s="63"/>
      <c r="V20" s="63"/>
      <c r="W20" s="63"/>
      <c r="X20" s="63"/>
      <c r="Y20" s="67"/>
      <c r="Z20" s="58"/>
      <c r="AA20" s="38">
        <f t="shared" si="3"/>
        <v>0</v>
      </c>
      <c r="AB20">
        <f t="shared" si="4"/>
        <v>1</v>
      </c>
      <c r="AC20">
        <f t="shared" si="5"/>
        <v>0</v>
      </c>
      <c r="AD20">
        <f t="shared" si="6"/>
        <v>6</v>
      </c>
      <c r="AE20">
        <f t="shared" si="7"/>
        <v>0</v>
      </c>
      <c r="AF20">
        <f t="shared" si="8"/>
        <v>3</v>
      </c>
      <c r="AG20">
        <f t="shared" si="9"/>
        <v>2</v>
      </c>
      <c r="AH20" s="8">
        <f t="shared" si="10"/>
        <v>0.25</v>
      </c>
    </row>
    <row r="21" spans="1:34" ht="15" customHeight="1" thickBot="1">
      <c r="A21" s="59">
        <v>7</v>
      </c>
      <c r="B21" s="40" t="s">
        <v>230</v>
      </c>
      <c r="C21" s="68" t="s">
        <v>30</v>
      </c>
      <c r="D21" s="94" t="s">
        <v>234</v>
      </c>
      <c r="E21" s="63">
        <v>60</v>
      </c>
      <c r="F21" s="63">
        <v>60</v>
      </c>
      <c r="G21" s="63">
        <v>82</v>
      </c>
      <c r="H21" s="63">
        <v>85</v>
      </c>
      <c r="I21" s="63"/>
      <c r="J21" s="63"/>
      <c r="K21" s="63"/>
      <c r="L21" s="63"/>
      <c r="M21" s="62">
        <f t="shared" si="0"/>
        <v>4</v>
      </c>
      <c r="N21" s="64">
        <f t="shared" si="1"/>
        <v>71.75</v>
      </c>
      <c r="O21" s="65">
        <v>80</v>
      </c>
      <c r="P21" s="65"/>
      <c r="Q21" s="65">
        <f t="shared" si="2"/>
        <v>72.575</v>
      </c>
      <c r="R21" s="66"/>
      <c r="S21" s="62">
        <v>62</v>
      </c>
      <c r="T21" s="63">
        <v>60</v>
      </c>
      <c r="U21" s="63"/>
      <c r="V21" s="63"/>
      <c r="W21" s="63"/>
      <c r="X21" s="63"/>
      <c r="Y21" s="67"/>
      <c r="Z21" s="58"/>
      <c r="AA21" s="38" t="e">
        <f>IF(AND(A21=$W$10,#REF!=R21,Q21=#REF!),"УВАГА",0)</f>
        <v>#REF!</v>
      </c>
      <c r="AB21">
        <f t="shared" si="4"/>
        <v>2</v>
      </c>
      <c r="AC21">
        <f t="shared" si="5"/>
        <v>0</v>
      </c>
      <c r="AD21">
        <f t="shared" si="6"/>
        <v>6</v>
      </c>
      <c r="AE21">
        <f t="shared" si="7"/>
        <v>0</v>
      </c>
      <c r="AF21">
        <f t="shared" si="8"/>
        <v>2</v>
      </c>
      <c r="AG21">
        <f t="shared" si="9"/>
        <v>0</v>
      </c>
      <c r="AH21" s="8">
        <f t="shared" si="10"/>
        <v>0.5</v>
      </c>
    </row>
    <row r="22" spans="3:34" s="21" customFormat="1" ht="12.75">
      <c r="C22" s="43"/>
      <c r="D22" s="43"/>
      <c r="E22" s="43"/>
      <c r="F22" s="43"/>
      <c r="G22" s="43"/>
      <c r="H22" s="44"/>
      <c r="I22" s="203" t="s">
        <v>2</v>
      </c>
      <c r="J22" s="203"/>
      <c r="K22" s="203"/>
      <c r="L22" s="203"/>
      <c r="M22" s="44"/>
      <c r="N22" s="22"/>
      <c r="O22" s="22"/>
      <c r="P22" s="22"/>
      <c r="Q22" s="22"/>
      <c r="R22" s="23"/>
      <c r="S22" s="44"/>
      <c r="T22" s="44"/>
      <c r="U22" s="44"/>
      <c r="V22" s="44"/>
      <c r="W22" s="44"/>
      <c r="X22" s="22"/>
      <c r="Y22" s="24"/>
      <c r="Z22" s="31"/>
      <c r="AA22" s="31"/>
      <c r="AB22" s="21">
        <f>-(AG22-AF22)</f>
        <v>0</v>
      </c>
      <c r="AH22" s="25"/>
    </row>
    <row r="23" spans="5:34" s="21" customFormat="1" ht="12.75">
      <c r="E23" s="43"/>
      <c r="F23" s="43"/>
      <c r="G23" s="43"/>
      <c r="H23" s="45"/>
      <c r="I23" s="204" t="s">
        <v>3</v>
      </c>
      <c r="J23" s="204"/>
      <c r="K23" s="204"/>
      <c r="L23" s="204"/>
      <c r="M23" s="45"/>
      <c r="N23" s="45"/>
      <c r="O23" s="45"/>
      <c r="P23" s="45"/>
      <c r="Q23" s="45"/>
      <c r="R23" s="46"/>
      <c r="S23" s="26"/>
      <c r="T23" s="26"/>
      <c r="U23" s="26"/>
      <c r="V23" s="26"/>
      <c r="W23" s="44"/>
      <c r="X23" s="44"/>
      <c r="Y23" s="27"/>
      <c r="Z23" s="31"/>
      <c r="AA23" s="31"/>
      <c r="AB23" s="21">
        <f>-(AG23-AF23)</f>
        <v>0</v>
      </c>
      <c r="AH23" s="25"/>
    </row>
    <row r="24" spans="3:34" s="21" customFormat="1" ht="12.75">
      <c r="C24" s="45" t="s">
        <v>10</v>
      </c>
      <c r="D24" s="45"/>
      <c r="R24" s="28"/>
      <c r="S24" s="27"/>
      <c r="T24" s="27"/>
      <c r="U24" s="27"/>
      <c r="V24" s="27"/>
      <c r="W24" s="27"/>
      <c r="X24" s="27"/>
      <c r="Y24" s="27"/>
      <c r="Z24" s="31"/>
      <c r="AA24" s="31"/>
      <c r="AB24" s="21">
        <f>-(AG24-AF24)</f>
        <v>0</v>
      </c>
      <c r="AH24" s="25"/>
    </row>
    <row r="25" spans="8:34" s="21" customFormat="1" ht="12.75">
      <c r="H25" s="44"/>
      <c r="I25" s="203" t="s">
        <v>2</v>
      </c>
      <c r="J25" s="203"/>
      <c r="K25" s="203"/>
      <c r="L25" s="203"/>
      <c r="M25" s="44"/>
      <c r="N25" s="22"/>
      <c r="O25" s="22"/>
      <c r="P25" s="22"/>
      <c r="Q25" s="22"/>
      <c r="R25" s="23"/>
      <c r="S25" s="44"/>
      <c r="T25" s="44"/>
      <c r="U25" s="44"/>
      <c r="V25" s="44"/>
      <c r="W25" s="44"/>
      <c r="X25" s="22"/>
      <c r="Y25" s="27"/>
      <c r="Z25" s="31"/>
      <c r="AA25" s="31"/>
      <c r="AB25" s="21">
        <f>-(AG25-AF25)</f>
        <v>0</v>
      </c>
      <c r="AH25" s="25"/>
    </row>
    <row r="26" spans="8:34" s="21" customFormat="1" ht="12.75">
      <c r="H26" s="45"/>
      <c r="I26" s="204" t="s">
        <v>3</v>
      </c>
      <c r="J26" s="204"/>
      <c r="K26" s="204"/>
      <c r="L26" s="204"/>
      <c r="M26" s="45"/>
      <c r="N26" s="45"/>
      <c r="O26" s="45"/>
      <c r="P26" s="45"/>
      <c r="Q26" s="45"/>
      <c r="R26" s="46"/>
      <c r="S26" s="26"/>
      <c r="T26" s="26"/>
      <c r="U26" s="26"/>
      <c r="V26" s="26"/>
      <c r="W26" s="44"/>
      <c r="X26" s="44"/>
      <c r="Y26" s="27"/>
      <c r="Z26" s="31"/>
      <c r="AA26" s="31"/>
      <c r="AB26" s="21">
        <f>-(AG26-AF26)</f>
        <v>0</v>
      </c>
      <c r="AH26" s="25"/>
    </row>
    <row r="27" spans="3:34" s="21" customFormat="1" ht="7.5" customHeight="1">
      <c r="C27" s="45"/>
      <c r="D27" s="45"/>
      <c r="R27" s="28"/>
      <c r="Z27" s="31"/>
      <c r="AA27" s="31"/>
      <c r="AH27" s="25"/>
    </row>
    <row r="28" spans="3:34" s="21" customFormat="1" ht="12.75">
      <c r="C28" s="47"/>
      <c r="D28" s="47"/>
      <c r="H28" s="45"/>
      <c r="I28" s="29"/>
      <c r="J28" s="29"/>
      <c r="K28" s="29"/>
      <c r="L28" s="29"/>
      <c r="M28" s="45"/>
      <c r="N28" s="45"/>
      <c r="O28" s="45"/>
      <c r="P28" s="45"/>
      <c r="Q28" s="45"/>
      <c r="R28" s="46"/>
      <c r="Z28" s="31"/>
      <c r="AA28" s="31"/>
      <c r="AH28" s="25"/>
    </row>
    <row r="29" spans="3:25" ht="12.75"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9"/>
      <c r="S29" s="48"/>
      <c r="T29" s="48"/>
      <c r="U29" s="48"/>
      <c r="V29" s="48"/>
      <c r="W29" s="48"/>
      <c r="X29" s="48"/>
      <c r="Y29" s="48"/>
    </row>
    <row r="30" spans="3:25" ht="16.5" customHeight="1"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1"/>
      <c r="S30" s="50"/>
      <c r="T30" s="50"/>
      <c r="U30" s="50"/>
      <c r="V30" s="50"/>
      <c r="W30" s="50"/>
      <c r="X30" s="50"/>
      <c r="Y30" s="50"/>
    </row>
    <row r="31" spans="3:25" ht="15.75" customHeight="1">
      <c r="C31" s="48"/>
      <c r="D31" s="48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1"/>
      <c r="S31" s="50"/>
      <c r="T31" s="50"/>
      <c r="U31" s="50"/>
      <c r="V31" s="50"/>
      <c r="W31" s="50"/>
      <c r="X31" s="50"/>
      <c r="Y31" s="50"/>
    </row>
    <row r="32" spans="3:25" ht="12.75">
      <c r="C32" s="48"/>
      <c r="D32" s="48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S32" s="10"/>
      <c r="T32" s="10"/>
      <c r="U32" s="10"/>
      <c r="V32" s="10"/>
      <c r="W32" s="10"/>
      <c r="X32" s="10"/>
      <c r="Y32" s="10"/>
    </row>
    <row r="33" spans="5:25" ht="12.75"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S33" s="10"/>
      <c r="T33" s="10"/>
      <c r="U33" s="10"/>
      <c r="V33" s="10"/>
      <c r="W33" s="10"/>
      <c r="X33" s="10"/>
      <c r="Y33" s="10"/>
    </row>
    <row r="34" spans="3:4" ht="12.75">
      <c r="C34" s="52"/>
      <c r="D34" s="52"/>
    </row>
    <row r="35" spans="1:34" s="34" customFormat="1" ht="27" customHeight="1">
      <c r="A35" s="202"/>
      <c r="B35" s="20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3"/>
      <c r="S35" s="52"/>
      <c r="T35" s="52"/>
      <c r="U35" s="52"/>
      <c r="V35" s="52"/>
      <c r="W35" s="52"/>
      <c r="X35" s="52"/>
      <c r="Y35" s="52"/>
      <c r="Z35" s="54"/>
      <c r="AA35" s="54"/>
      <c r="AH35" s="55"/>
    </row>
    <row r="36" spans="5:25" ht="29.25" customHeight="1"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3"/>
      <c r="S36" s="52"/>
      <c r="T36" s="52"/>
      <c r="U36" s="52"/>
      <c r="V36" s="52"/>
      <c r="W36" s="52"/>
      <c r="X36" s="52"/>
      <c r="Y36" s="52"/>
    </row>
  </sheetData>
  <sheetProtection/>
  <mergeCells count="43">
    <mergeCell ref="A35:B35"/>
    <mergeCell ref="I22:L22"/>
    <mergeCell ref="I23:L23"/>
    <mergeCell ref="I25:L25"/>
    <mergeCell ref="I26:L26"/>
    <mergeCell ref="AH12:AH13"/>
    <mergeCell ref="O11:O14"/>
    <mergeCell ref="P11:P13"/>
    <mergeCell ref="Q11:Q14"/>
    <mergeCell ref="R11:R14"/>
    <mergeCell ref="S13:S14"/>
    <mergeCell ref="AA11:AA14"/>
    <mergeCell ref="U13:U14"/>
    <mergeCell ref="V13:V14"/>
    <mergeCell ref="Z11:Z14"/>
    <mergeCell ref="A11:A14"/>
    <mergeCell ref="B11:B14"/>
    <mergeCell ref="C11:C14"/>
    <mergeCell ref="E11:L11"/>
    <mergeCell ref="E13:E14"/>
    <mergeCell ref="K13:K14"/>
    <mergeCell ref="L13:L14"/>
    <mergeCell ref="H13:H14"/>
    <mergeCell ref="I13:I14"/>
    <mergeCell ref="G13:G14"/>
    <mergeCell ref="Y11:Y14"/>
    <mergeCell ref="W1:X1"/>
    <mergeCell ref="S3:X3"/>
    <mergeCell ref="C5:X5"/>
    <mergeCell ref="C6:X6"/>
    <mergeCell ref="C7:X7"/>
    <mergeCell ref="C9:X9"/>
    <mergeCell ref="S11:X12"/>
    <mergeCell ref="J13:J14"/>
    <mergeCell ref="F13:F14"/>
    <mergeCell ref="X13:X14"/>
    <mergeCell ref="T13:T14"/>
    <mergeCell ref="W13:W14"/>
    <mergeCell ref="N11:N14"/>
    <mergeCell ref="D11:D14"/>
    <mergeCell ref="J12:L12"/>
    <mergeCell ref="E12:I12"/>
    <mergeCell ref="M11:M14"/>
  </mergeCells>
  <conditionalFormatting sqref="A15:A21">
    <cfRule type="cellIs" priority="1" dxfId="96" operator="equal" stopIfTrue="1">
      <formula>$W$10</formula>
    </cfRule>
  </conditionalFormatting>
  <conditionalFormatting sqref="T19:T21 U15:X21 E15:K21">
    <cfRule type="cellIs" priority="2" dxfId="97" operator="between" stopIfTrue="1">
      <formula>0</formula>
      <formula>59</formula>
    </cfRule>
  </conditionalFormatting>
  <conditionalFormatting sqref="S15:S21">
    <cfRule type="cellIs" priority="3" dxfId="98" operator="lessThan" stopIfTrue="1">
      <formula>60</formula>
    </cfRule>
  </conditionalFormatting>
  <conditionalFormatting sqref="P15:P21">
    <cfRule type="cellIs" priority="4" dxfId="96" operator="greaterThan" stopIfTrue="1">
      <formula>$P$14</formula>
    </cfRule>
  </conditionalFormatting>
  <printOptions/>
  <pageMargins left="0.2" right="0.2" top="0.23" bottom="0.19" header="0.19" footer="0.19"/>
  <pageSetup horizontalDpi="600" verticalDpi="600" orientation="landscape" paperSize="9" scale="83" r:id="rId1"/>
  <colBreaks count="1" manualBreakCount="1">
    <brk id="28" max="46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AH30"/>
  <sheetViews>
    <sheetView view="pageBreakPreview" zoomScale="75" zoomScaleSheetLayoutView="75" workbookViewId="0" topLeftCell="A1">
      <selection activeCell="A1" sqref="A1:Z22"/>
    </sheetView>
  </sheetViews>
  <sheetFormatPr defaultColWidth="9.140625" defaultRowHeight="12.75"/>
  <cols>
    <col min="1" max="1" width="4.28125" style="0" customWidth="1"/>
    <col min="2" max="2" width="10.8515625" style="0" customWidth="1"/>
    <col min="3" max="3" width="27.8515625" style="0" hidden="1" customWidth="1"/>
    <col min="4" max="4" width="34.57421875" style="0" customWidth="1"/>
    <col min="5" max="6" width="4.8515625" style="0" customWidth="1"/>
    <col min="7" max="7" width="4.28125" style="0" hidden="1" customWidth="1"/>
    <col min="8" max="8" width="5.140625" style="0" customWidth="1"/>
    <col min="9" max="9" width="5.00390625" style="0" customWidth="1"/>
    <col min="10" max="10" width="5.57421875" style="0" customWidth="1"/>
    <col min="11" max="11" width="4.8515625" style="0" customWidth="1"/>
    <col min="12" max="12" width="4.57421875" style="0" customWidth="1"/>
    <col min="13" max="13" width="3.8515625" style="0" customWidth="1"/>
    <col min="14" max="14" width="7.140625" style="0" customWidth="1"/>
    <col min="15" max="15" width="9.421875" style="0" customWidth="1"/>
    <col min="16" max="16" width="8.7109375" style="0" customWidth="1"/>
    <col min="17" max="17" width="8.28125" style="0" customWidth="1"/>
    <col min="18" max="18" width="8.00390625" style="13" customWidth="1"/>
    <col min="19" max="19" width="5.140625" style="0" customWidth="1"/>
    <col min="20" max="20" width="5.7109375" style="0" customWidth="1"/>
    <col min="21" max="21" width="6.00390625" style="0" customWidth="1"/>
    <col min="22" max="22" width="3.57421875" style="0" customWidth="1"/>
    <col min="23" max="23" width="3.421875" style="0" customWidth="1"/>
    <col min="24" max="24" width="4.140625" style="0" hidden="1" customWidth="1"/>
    <col min="25" max="25" width="7.7109375" style="0" customWidth="1"/>
    <col min="26" max="26" width="12.421875" style="4" customWidth="1"/>
    <col min="27" max="27" width="10.7109375" style="4" customWidth="1"/>
    <col min="28" max="28" width="7.7109375" style="0" customWidth="1"/>
    <col min="29" max="29" width="8.140625" style="0" customWidth="1"/>
    <col min="30" max="30" width="7.421875" style="0" customWidth="1"/>
    <col min="31" max="31" width="7.28125" style="0" customWidth="1"/>
    <col min="32" max="32" width="5.8515625" style="0" customWidth="1"/>
    <col min="33" max="33" width="6.28125" style="0" customWidth="1"/>
    <col min="34" max="34" width="8.140625" style="8" customWidth="1"/>
  </cols>
  <sheetData>
    <row r="1" spans="19:25" ht="12.75">
      <c r="S1" s="4"/>
      <c r="T1" s="4"/>
      <c r="U1" s="4"/>
      <c r="V1" s="4"/>
      <c r="W1" s="112"/>
      <c r="X1" s="112"/>
      <c r="Y1" s="12"/>
    </row>
    <row r="2" spans="19:25" ht="4.5" customHeight="1">
      <c r="S2" s="4"/>
      <c r="T2" s="4"/>
      <c r="U2" s="4"/>
      <c r="V2" s="4"/>
      <c r="W2" s="4"/>
      <c r="X2" s="4"/>
      <c r="Y2" s="4"/>
    </row>
    <row r="3" spans="19:25" ht="12.75">
      <c r="S3" s="113" t="s">
        <v>9</v>
      </c>
      <c r="T3" s="113"/>
      <c r="U3" s="113"/>
      <c r="V3" s="113"/>
      <c r="W3" s="113"/>
      <c r="X3" s="113"/>
      <c r="Y3" s="4"/>
    </row>
    <row r="4" spans="19:25" ht="4.5" customHeight="1">
      <c r="S4" s="3"/>
      <c r="T4" s="3"/>
      <c r="U4" s="3"/>
      <c r="V4" s="3"/>
      <c r="W4" s="3"/>
      <c r="X4" s="3"/>
      <c r="Y4" s="3"/>
    </row>
    <row r="5" spans="3:27" ht="15" customHeight="1">
      <c r="C5" s="176" t="s">
        <v>41</v>
      </c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"/>
      <c r="Z5" s="12"/>
      <c r="AA5" s="34" t="s">
        <v>18</v>
      </c>
    </row>
    <row r="6" spans="3:27" ht="15" customHeight="1">
      <c r="C6" s="176" t="s">
        <v>44</v>
      </c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"/>
      <c r="AA6">
        <v>0</v>
      </c>
    </row>
    <row r="7" spans="3:25" ht="15" customHeight="1">
      <c r="C7" s="176" t="s">
        <v>190</v>
      </c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"/>
    </row>
    <row r="8" spans="3:25" ht="8.25" customHeight="1"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14"/>
      <c r="S8" s="7"/>
      <c r="T8" s="7"/>
      <c r="U8" s="7"/>
      <c r="V8" s="7"/>
      <c r="W8" s="7"/>
      <c r="X8" s="7"/>
      <c r="Y8" s="7"/>
    </row>
    <row r="9" spans="3:29" ht="12.75">
      <c r="C9" s="177" t="s">
        <v>241</v>
      </c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177"/>
      <c r="W9" s="177"/>
      <c r="X9" s="177"/>
      <c r="Y9" s="18"/>
      <c r="Z9" s="30">
        <v>1300</v>
      </c>
      <c r="AA9" s="33"/>
      <c r="AC9" s="34"/>
    </row>
    <row r="10" spans="3:27" ht="12.75">
      <c r="C10" s="34" t="s">
        <v>40</v>
      </c>
      <c r="D10" s="34"/>
      <c r="S10" s="20">
        <v>1</v>
      </c>
      <c r="U10" s="32">
        <v>0.45</v>
      </c>
      <c r="V10" s="35" t="s">
        <v>42</v>
      </c>
      <c r="W10" s="19" t="str">
        <f>IF(S10=1,"1 или 0 стип ком",IF(S10=2,1,IF(S10=4,"1  или 2 стип ком",FLOOR(S10*$U$10,1))))</f>
        <v>1 или 0 стип ком</v>
      </c>
      <c r="Y10" s="8"/>
      <c r="Z10" s="30">
        <v>1892</v>
      </c>
      <c r="AA10" s="33"/>
    </row>
    <row r="11" spans="1:34" s="2" customFormat="1" ht="26.25" customHeight="1">
      <c r="A11" s="205" t="s">
        <v>0</v>
      </c>
      <c r="B11" s="205" t="s">
        <v>1</v>
      </c>
      <c r="C11" s="205" t="s">
        <v>14</v>
      </c>
      <c r="D11" s="197"/>
      <c r="E11" s="108" t="s">
        <v>4</v>
      </c>
      <c r="F11" s="109"/>
      <c r="G11" s="109"/>
      <c r="H11" s="109"/>
      <c r="I11" s="109"/>
      <c r="J11" s="109"/>
      <c r="K11" s="109"/>
      <c r="L11" s="109"/>
      <c r="M11" s="111" t="s">
        <v>7</v>
      </c>
      <c r="N11" s="115" t="s">
        <v>12</v>
      </c>
      <c r="O11" s="115" t="s">
        <v>32</v>
      </c>
      <c r="P11" s="115" t="s">
        <v>16</v>
      </c>
      <c r="Q11" s="115" t="s">
        <v>11</v>
      </c>
      <c r="R11" s="187" t="s">
        <v>17</v>
      </c>
      <c r="S11" s="178" t="s">
        <v>8</v>
      </c>
      <c r="T11" s="179"/>
      <c r="U11" s="179"/>
      <c r="V11" s="179"/>
      <c r="W11" s="179"/>
      <c r="X11" s="180"/>
      <c r="Y11" s="191" t="s">
        <v>13</v>
      </c>
      <c r="Z11" s="196" t="s">
        <v>43</v>
      </c>
      <c r="AA11" s="190" t="s">
        <v>31</v>
      </c>
      <c r="AH11" s="16"/>
    </row>
    <row r="12" spans="1:34" ht="43.5" customHeight="1">
      <c r="A12" s="200"/>
      <c r="B12" s="200"/>
      <c r="C12" s="200"/>
      <c r="D12" s="198"/>
      <c r="E12" s="108" t="s">
        <v>5</v>
      </c>
      <c r="F12" s="109"/>
      <c r="G12" s="109"/>
      <c r="H12" s="109"/>
      <c r="I12" s="110"/>
      <c r="J12" s="108" t="s">
        <v>6</v>
      </c>
      <c r="K12" s="109"/>
      <c r="L12" s="109"/>
      <c r="M12" s="111"/>
      <c r="N12" s="200"/>
      <c r="O12" s="184"/>
      <c r="P12" s="184"/>
      <c r="Q12" s="184"/>
      <c r="R12" s="188"/>
      <c r="S12" s="181"/>
      <c r="T12" s="182"/>
      <c r="U12" s="182"/>
      <c r="V12" s="182"/>
      <c r="W12" s="182"/>
      <c r="X12" s="183"/>
      <c r="Y12" s="192"/>
      <c r="Z12" s="196"/>
      <c r="AA12" s="190"/>
      <c r="AH12" s="114" t="s">
        <v>39</v>
      </c>
    </row>
    <row r="13" spans="1:34" ht="83.25" customHeight="1" thickBot="1">
      <c r="A13" s="200"/>
      <c r="B13" s="200"/>
      <c r="C13" s="200"/>
      <c r="D13" s="198"/>
      <c r="E13" s="119" t="s">
        <v>108</v>
      </c>
      <c r="F13" s="119" t="s">
        <v>114</v>
      </c>
      <c r="G13" s="119"/>
      <c r="H13" s="119" t="s">
        <v>273</v>
      </c>
      <c r="I13" s="119" t="s">
        <v>217</v>
      </c>
      <c r="J13" s="119"/>
      <c r="K13" s="119"/>
      <c r="L13" s="206"/>
      <c r="M13" s="111"/>
      <c r="N13" s="200"/>
      <c r="O13" s="184"/>
      <c r="P13" s="184"/>
      <c r="Q13" s="184"/>
      <c r="R13" s="188"/>
      <c r="S13" s="119" t="s">
        <v>107</v>
      </c>
      <c r="T13" s="119" t="s">
        <v>272</v>
      </c>
      <c r="U13" s="119"/>
      <c r="V13" s="194"/>
      <c r="W13" s="119"/>
      <c r="X13" s="119"/>
      <c r="Y13" s="192"/>
      <c r="Z13" s="196"/>
      <c r="AA13" s="190"/>
      <c r="AB13" s="11" t="s">
        <v>33</v>
      </c>
      <c r="AC13" s="11" t="s">
        <v>34</v>
      </c>
      <c r="AD13" s="11" t="s">
        <v>35</v>
      </c>
      <c r="AE13" s="11" t="s">
        <v>36</v>
      </c>
      <c r="AF13" s="11" t="s">
        <v>37</v>
      </c>
      <c r="AG13" s="11" t="s">
        <v>38</v>
      </c>
      <c r="AH13" s="114"/>
    </row>
    <row r="14" spans="1:27" ht="13.5" thickBot="1">
      <c r="A14" s="201"/>
      <c r="B14" s="201"/>
      <c r="C14" s="201"/>
      <c r="D14" s="199"/>
      <c r="E14" s="107"/>
      <c r="F14" s="107"/>
      <c r="G14" s="107"/>
      <c r="H14" s="107"/>
      <c r="I14" s="107"/>
      <c r="J14" s="107"/>
      <c r="K14" s="107"/>
      <c r="L14" s="207"/>
      <c r="M14" s="111"/>
      <c r="N14" s="201"/>
      <c r="O14" s="185"/>
      <c r="P14" s="36">
        <v>100</v>
      </c>
      <c r="Q14" s="186"/>
      <c r="R14" s="189"/>
      <c r="S14" s="107"/>
      <c r="T14" s="107"/>
      <c r="U14" s="107"/>
      <c r="V14" s="195"/>
      <c r="W14" s="107"/>
      <c r="X14" s="107"/>
      <c r="Y14" s="193"/>
      <c r="Z14" s="196"/>
      <c r="AA14" s="190"/>
    </row>
    <row r="15" spans="1:34" s="7" customFormat="1" ht="15" customHeight="1">
      <c r="A15" s="57">
        <v>1</v>
      </c>
      <c r="B15" s="136" t="s">
        <v>242</v>
      </c>
      <c r="C15" s="146" t="s">
        <v>21</v>
      </c>
      <c r="D15" s="174" t="s">
        <v>243</v>
      </c>
      <c r="E15" s="139">
        <v>100</v>
      </c>
      <c r="F15" s="139">
        <v>83</v>
      </c>
      <c r="G15" s="139"/>
      <c r="H15" s="139">
        <v>98</v>
      </c>
      <c r="I15" s="139">
        <v>95</v>
      </c>
      <c r="J15" s="139"/>
      <c r="K15" s="139"/>
      <c r="L15" s="139"/>
      <c r="M15" s="140">
        <f>COUNTIF(E15:L15,"&gt;=0")</f>
        <v>4</v>
      </c>
      <c r="N15" s="141">
        <f>SUM(E15:L15)/M15</f>
        <v>94</v>
      </c>
      <c r="O15" s="130">
        <v>40</v>
      </c>
      <c r="P15" s="130"/>
      <c r="Q15" s="130">
        <f>N15*0.9+O15*0.1</f>
        <v>88.60000000000001</v>
      </c>
      <c r="R15" s="142"/>
      <c r="S15" s="140">
        <v>100</v>
      </c>
      <c r="T15" s="139">
        <v>92</v>
      </c>
      <c r="U15" s="139"/>
      <c r="V15" s="139"/>
      <c r="W15" s="139"/>
      <c r="X15" s="139"/>
      <c r="Y15" s="143"/>
      <c r="Z15" s="144">
        <v>1300</v>
      </c>
      <c r="AA15" s="70" t="e">
        <f>IF(AND(A15=$W$10,#REF!=R15,Q15=#REF!),"УВАГА",0)</f>
        <v>#REF!</v>
      </c>
      <c r="AB15" s="7">
        <f aca="true" t="shared" si="0" ref="AB15:AB20">-(AG15-AF15)</f>
        <v>1</v>
      </c>
      <c r="AC15" s="7">
        <f>IF(A15&lt;=$W$10,1,0)</f>
        <v>1</v>
      </c>
      <c r="AD15" s="7">
        <f>M15+COUNTIF(S15:X15,"&gt;=0")</f>
        <v>6</v>
      </c>
      <c r="AE15" s="7">
        <f>COUNTIF(E15:L15,"&lt;60")+COUNTIF(S15:X15,"&lt;60")</f>
        <v>0</v>
      </c>
      <c r="AF15" s="7">
        <f>COUNTIF(E15:L15,"&gt;=75")</f>
        <v>4</v>
      </c>
      <c r="AG15" s="7">
        <f>COUNTIF(E15:L15,"&gt;=90")</f>
        <v>3</v>
      </c>
      <c r="AH15" s="71">
        <f>AB15/M15</f>
        <v>0.25</v>
      </c>
    </row>
    <row r="16" spans="3:34" s="21" customFormat="1" ht="12.75">
      <c r="C16" s="43"/>
      <c r="D16" s="43"/>
      <c r="E16" s="43"/>
      <c r="F16" s="43"/>
      <c r="G16" s="43"/>
      <c r="H16" s="44"/>
      <c r="I16" s="203" t="s">
        <v>2</v>
      </c>
      <c r="J16" s="203"/>
      <c r="K16" s="203"/>
      <c r="L16" s="203"/>
      <c r="M16" s="44"/>
      <c r="N16" s="22"/>
      <c r="O16" s="22"/>
      <c r="P16" s="22"/>
      <c r="Q16" s="22"/>
      <c r="R16" s="23"/>
      <c r="S16" s="44"/>
      <c r="T16" s="44"/>
      <c r="U16" s="44"/>
      <c r="V16" s="44"/>
      <c r="W16" s="44"/>
      <c r="X16" s="22"/>
      <c r="Y16" s="24"/>
      <c r="Z16" s="31"/>
      <c r="AA16" s="31"/>
      <c r="AB16" s="21">
        <f t="shared" si="0"/>
        <v>0</v>
      </c>
      <c r="AH16" s="25"/>
    </row>
    <row r="17" spans="5:34" s="21" customFormat="1" ht="12.75">
      <c r="E17" s="43"/>
      <c r="F17" s="43"/>
      <c r="G17" s="43"/>
      <c r="H17" s="45"/>
      <c r="I17" s="204" t="s">
        <v>3</v>
      </c>
      <c r="J17" s="204"/>
      <c r="K17" s="204"/>
      <c r="L17" s="204"/>
      <c r="M17" s="45"/>
      <c r="N17" s="45"/>
      <c r="O17" s="45"/>
      <c r="P17" s="45"/>
      <c r="Q17" s="45"/>
      <c r="R17" s="46"/>
      <c r="S17" s="26"/>
      <c r="T17" s="26"/>
      <c r="U17" s="26"/>
      <c r="V17" s="26"/>
      <c r="W17" s="44"/>
      <c r="X17" s="44"/>
      <c r="Y17" s="27"/>
      <c r="Z17" s="31"/>
      <c r="AA17" s="31"/>
      <c r="AB17" s="21">
        <f t="shared" si="0"/>
        <v>0</v>
      </c>
      <c r="AH17" s="25"/>
    </row>
    <row r="18" spans="3:34" s="21" customFormat="1" ht="12.75">
      <c r="C18" s="45" t="s">
        <v>10</v>
      </c>
      <c r="D18" s="45"/>
      <c r="R18" s="28"/>
      <c r="S18" s="27"/>
      <c r="T18" s="27"/>
      <c r="U18" s="27"/>
      <c r="V18" s="27"/>
      <c r="W18" s="27"/>
      <c r="X18" s="27"/>
      <c r="Y18" s="27"/>
      <c r="Z18" s="31"/>
      <c r="AA18" s="31"/>
      <c r="AB18" s="21">
        <f t="shared" si="0"/>
        <v>0</v>
      </c>
      <c r="AH18" s="25"/>
    </row>
    <row r="19" spans="8:34" s="21" customFormat="1" ht="12.75">
      <c r="H19" s="44"/>
      <c r="I19" s="203" t="s">
        <v>2</v>
      </c>
      <c r="J19" s="203"/>
      <c r="K19" s="203"/>
      <c r="L19" s="203"/>
      <c r="M19" s="44"/>
      <c r="N19" s="22"/>
      <c r="O19" s="22"/>
      <c r="P19" s="22"/>
      <c r="Q19" s="22"/>
      <c r="R19" s="23"/>
      <c r="S19" s="44"/>
      <c r="T19" s="44"/>
      <c r="U19" s="44"/>
      <c r="V19" s="44"/>
      <c r="W19" s="44"/>
      <c r="X19" s="22"/>
      <c r="Y19" s="27"/>
      <c r="Z19" s="31"/>
      <c r="AA19" s="31"/>
      <c r="AB19" s="21">
        <f t="shared" si="0"/>
        <v>0</v>
      </c>
      <c r="AH19" s="25"/>
    </row>
    <row r="20" spans="8:34" s="21" customFormat="1" ht="12.75">
      <c r="H20" s="45"/>
      <c r="I20" s="204" t="s">
        <v>3</v>
      </c>
      <c r="J20" s="204"/>
      <c r="K20" s="204"/>
      <c r="L20" s="204"/>
      <c r="M20" s="45"/>
      <c r="N20" s="45"/>
      <c r="O20" s="45"/>
      <c r="P20" s="45"/>
      <c r="Q20" s="45"/>
      <c r="R20" s="46"/>
      <c r="S20" s="26"/>
      <c r="T20" s="26"/>
      <c r="U20" s="26"/>
      <c r="V20" s="26"/>
      <c r="W20" s="44"/>
      <c r="X20" s="44"/>
      <c r="Y20" s="27"/>
      <c r="Z20" s="31"/>
      <c r="AA20" s="31"/>
      <c r="AB20" s="21">
        <f t="shared" si="0"/>
        <v>0</v>
      </c>
      <c r="AH20" s="25"/>
    </row>
    <row r="21" spans="3:34" s="21" customFormat="1" ht="7.5" customHeight="1">
      <c r="C21" s="45"/>
      <c r="D21" s="45"/>
      <c r="R21" s="28"/>
      <c r="Z21" s="31"/>
      <c r="AA21" s="31"/>
      <c r="AH21" s="25"/>
    </row>
    <row r="22" spans="3:34" s="21" customFormat="1" ht="12.75">
      <c r="C22" s="47"/>
      <c r="D22" s="47"/>
      <c r="H22" s="45"/>
      <c r="I22" s="29"/>
      <c r="J22" s="29"/>
      <c r="K22" s="29"/>
      <c r="L22" s="29"/>
      <c r="M22" s="45"/>
      <c r="N22" s="45"/>
      <c r="O22" s="45"/>
      <c r="P22" s="45"/>
      <c r="Q22" s="45"/>
      <c r="R22" s="46"/>
      <c r="Z22" s="31"/>
      <c r="AA22" s="31"/>
      <c r="AH22" s="25"/>
    </row>
    <row r="23" spans="3:25" ht="12.75"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9"/>
      <c r="S23" s="48"/>
      <c r="T23" s="48"/>
      <c r="U23" s="48"/>
      <c r="V23" s="48"/>
      <c r="W23" s="48"/>
      <c r="X23" s="48"/>
      <c r="Y23" s="48"/>
    </row>
    <row r="24" spans="3:25" ht="16.5" customHeight="1"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1"/>
      <c r="S24" s="50"/>
      <c r="T24" s="50"/>
      <c r="U24" s="50"/>
      <c r="V24" s="50"/>
      <c r="W24" s="50"/>
      <c r="X24" s="50"/>
      <c r="Y24" s="50"/>
    </row>
    <row r="25" spans="3:25" ht="15.75" customHeight="1">
      <c r="C25" s="48"/>
      <c r="D25" s="48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1"/>
      <c r="S25" s="50"/>
      <c r="T25" s="50"/>
      <c r="U25" s="50"/>
      <c r="V25" s="50"/>
      <c r="W25" s="50"/>
      <c r="X25" s="50"/>
      <c r="Y25" s="50"/>
    </row>
    <row r="26" spans="3:25" ht="12.75">
      <c r="C26" s="48"/>
      <c r="D26" s="48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S26" s="10"/>
      <c r="T26" s="10"/>
      <c r="U26" s="10"/>
      <c r="V26" s="10"/>
      <c r="W26" s="10"/>
      <c r="X26" s="10"/>
      <c r="Y26" s="10"/>
    </row>
    <row r="27" spans="5:25" ht="12.75"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S27" s="10"/>
      <c r="T27" s="10"/>
      <c r="U27" s="10"/>
      <c r="V27" s="10"/>
      <c r="W27" s="10"/>
      <c r="X27" s="10"/>
      <c r="Y27" s="10"/>
    </row>
    <row r="28" spans="3:4" ht="12.75">
      <c r="C28" s="52"/>
      <c r="D28" s="52"/>
    </row>
    <row r="29" spans="1:34" s="34" customFormat="1" ht="27" customHeight="1">
      <c r="A29" s="202"/>
      <c r="B29" s="20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3"/>
      <c r="S29" s="52"/>
      <c r="T29" s="52"/>
      <c r="U29" s="52"/>
      <c r="V29" s="52"/>
      <c r="W29" s="52"/>
      <c r="X29" s="52"/>
      <c r="Y29" s="52"/>
      <c r="Z29" s="54"/>
      <c r="AA29" s="54"/>
      <c r="AH29" s="55"/>
    </row>
    <row r="30" spans="5:25" ht="29.25" customHeight="1"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3"/>
      <c r="S30" s="52"/>
      <c r="T30" s="52"/>
      <c r="U30" s="52"/>
      <c r="V30" s="52"/>
      <c r="W30" s="52"/>
      <c r="X30" s="52"/>
      <c r="Y30" s="52"/>
    </row>
  </sheetData>
  <sheetProtection/>
  <mergeCells count="43">
    <mergeCell ref="A11:A14"/>
    <mergeCell ref="B11:B14"/>
    <mergeCell ref="C11:C14"/>
    <mergeCell ref="E11:L11"/>
    <mergeCell ref="L13:L14"/>
    <mergeCell ref="A29:B29"/>
    <mergeCell ref="I16:L16"/>
    <mergeCell ref="I17:L17"/>
    <mergeCell ref="I19:L19"/>
    <mergeCell ref="I20:L20"/>
    <mergeCell ref="V13:V14"/>
    <mergeCell ref="Z11:Z14"/>
    <mergeCell ref="D11:D14"/>
    <mergeCell ref="H13:H14"/>
    <mergeCell ref="I13:I14"/>
    <mergeCell ref="G13:G14"/>
    <mergeCell ref="N11:N14"/>
    <mergeCell ref="E13:E14"/>
    <mergeCell ref="K13:K14"/>
    <mergeCell ref="AH12:AH13"/>
    <mergeCell ref="O11:O14"/>
    <mergeCell ref="P11:P13"/>
    <mergeCell ref="Q11:Q14"/>
    <mergeCell ref="R11:R14"/>
    <mergeCell ref="S13:S14"/>
    <mergeCell ref="AA11:AA14"/>
    <mergeCell ref="Y11:Y14"/>
    <mergeCell ref="W13:W14"/>
    <mergeCell ref="U13:U14"/>
    <mergeCell ref="W1:X1"/>
    <mergeCell ref="S3:X3"/>
    <mergeCell ref="C5:X5"/>
    <mergeCell ref="C6:X6"/>
    <mergeCell ref="C7:X7"/>
    <mergeCell ref="C9:X9"/>
    <mergeCell ref="S11:X12"/>
    <mergeCell ref="J13:J14"/>
    <mergeCell ref="F13:F14"/>
    <mergeCell ref="J12:L12"/>
    <mergeCell ref="E12:I12"/>
    <mergeCell ref="M11:M14"/>
    <mergeCell ref="X13:X14"/>
    <mergeCell ref="T13:T14"/>
  </mergeCells>
  <conditionalFormatting sqref="A15">
    <cfRule type="cellIs" priority="1" dxfId="96" operator="equal" stopIfTrue="1">
      <formula>$W$10</formula>
    </cfRule>
  </conditionalFormatting>
  <conditionalFormatting sqref="U15:X15 E15:K15">
    <cfRule type="cellIs" priority="2" dxfId="97" operator="between" stopIfTrue="1">
      <formula>0</formula>
      <formula>59</formula>
    </cfRule>
  </conditionalFormatting>
  <conditionalFormatting sqref="S15">
    <cfRule type="cellIs" priority="3" dxfId="98" operator="lessThan" stopIfTrue="1">
      <formula>60</formula>
    </cfRule>
  </conditionalFormatting>
  <conditionalFormatting sqref="P15">
    <cfRule type="cellIs" priority="4" dxfId="96" operator="greaterThan" stopIfTrue="1">
      <formula>$P$14</formula>
    </cfRule>
  </conditionalFormatting>
  <printOptions/>
  <pageMargins left="0.2" right="0.2" top="0.23" bottom="0.19" header="0.19" footer="0.19"/>
  <pageSetup horizontalDpi="600" verticalDpi="600" orientation="landscape" paperSize="9" scale="83" r:id="rId1"/>
  <colBreaks count="1" manualBreakCount="1">
    <brk id="28" max="46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AH31"/>
  <sheetViews>
    <sheetView view="pageBreakPreview" zoomScale="75" zoomScaleSheetLayoutView="75" workbookViewId="0" topLeftCell="A1">
      <selection activeCell="A1" sqref="A1:Z23"/>
    </sheetView>
  </sheetViews>
  <sheetFormatPr defaultColWidth="9.140625" defaultRowHeight="12.75"/>
  <cols>
    <col min="1" max="1" width="4.28125" style="0" customWidth="1"/>
    <col min="2" max="2" width="10.8515625" style="0" customWidth="1"/>
    <col min="3" max="3" width="27.8515625" style="0" hidden="1" customWidth="1"/>
    <col min="4" max="4" width="34.57421875" style="0" customWidth="1"/>
    <col min="5" max="6" width="4.8515625" style="0" customWidth="1"/>
    <col min="7" max="7" width="4.28125" style="0" hidden="1" customWidth="1"/>
    <col min="8" max="8" width="5.140625" style="0" customWidth="1"/>
    <col min="9" max="9" width="5.00390625" style="0" customWidth="1"/>
    <col min="10" max="10" width="5.57421875" style="0" customWidth="1"/>
    <col min="11" max="11" width="4.8515625" style="0" customWidth="1"/>
    <col min="12" max="12" width="4.57421875" style="0" customWidth="1"/>
    <col min="13" max="13" width="3.8515625" style="0" customWidth="1"/>
    <col min="14" max="14" width="7.140625" style="0" customWidth="1"/>
    <col min="15" max="15" width="9.421875" style="0" customWidth="1"/>
    <col min="16" max="16" width="8.7109375" style="0" customWidth="1"/>
    <col min="17" max="17" width="8.28125" style="0" customWidth="1"/>
    <col min="18" max="18" width="8.00390625" style="13" customWidth="1"/>
    <col min="19" max="19" width="5.140625" style="0" customWidth="1"/>
    <col min="20" max="20" width="5.7109375" style="0" customWidth="1"/>
    <col min="21" max="21" width="5.00390625" style="0" customWidth="1"/>
    <col min="22" max="22" width="3.57421875" style="0" customWidth="1"/>
    <col min="23" max="23" width="3.421875" style="0" customWidth="1"/>
    <col min="24" max="24" width="4.140625" style="0" hidden="1" customWidth="1"/>
    <col min="25" max="25" width="7.7109375" style="0" customWidth="1"/>
    <col min="26" max="26" width="12.421875" style="4" customWidth="1"/>
    <col min="27" max="27" width="10.7109375" style="4" customWidth="1"/>
    <col min="28" max="28" width="7.7109375" style="0" customWidth="1"/>
    <col min="29" max="29" width="8.140625" style="0" customWidth="1"/>
    <col min="30" max="30" width="7.421875" style="0" customWidth="1"/>
    <col min="31" max="31" width="7.28125" style="0" customWidth="1"/>
    <col min="32" max="32" width="5.8515625" style="0" customWidth="1"/>
    <col min="33" max="33" width="6.28125" style="0" customWidth="1"/>
    <col min="34" max="34" width="8.140625" style="8" customWidth="1"/>
  </cols>
  <sheetData>
    <row r="1" spans="19:25" ht="12.75">
      <c r="S1" s="4"/>
      <c r="T1" s="4"/>
      <c r="U1" s="4"/>
      <c r="V1" s="4"/>
      <c r="W1" s="112"/>
      <c r="X1" s="112"/>
      <c r="Y1" s="12"/>
    </row>
    <row r="2" spans="19:25" ht="4.5" customHeight="1">
      <c r="S2" s="4"/>
      <c r="T2" s="4"/>
      <c r="U2" s="4"/>
      <c r="V2" s="4"/>
      <c r="W2" s="4"/>
      <c r="X2" s="4"/>
      <c r="Y2" s="4"/>
    </row>
    <row r="3" spans="19:25" ht="12.75">
      <c r="S3" s="113" t="s">
        <v>9</v>
      </c>
      <c r="T3" s="113"/>
      <c r="U3" s="113"/>
      <c r="V3" s="113"/>
      <c r="W3" s="113"/>
      <c r="X3" s="113"/>
      <c r="Y3" s="4"/>
    </row>
    <row r="4" spans="19:25" ht="4.5" customHeight="1">
      <c r="S4" s="3"/>
      <c r="T4" s="3"/>
      <c r="U4" s="3"/>
      <c r="V4" s="3"/>
      <c r="W4" s="3"/>
      <c r="X4" s="3"/>
      <c r="Y4" s="3"/>
    </row>
    <row r="5" spans="3:27" ht="15" customHeight="1">
      <c r="C5" s="176" t="s">
        <v>41</v>
      </c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"/>
      <c r="Z5" s="12"/>
      <c r="AA5" s="34" t="s">
        <v>18</v>
      </c>
    </row>
    <row r="6" spans="3:27" ht="15" customHeight="1">
      <c r="C6" s="176" t="s">
        <v>44</v>
      </c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"/>
      <c r="AA6">
        <v>0</v>
      </c>
    </row>
    <row r="7" spans="3:25" ht="15" customHeight="1">
      <c r="C7" s="176" t="s">
        <v>190</v>
      </c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"/>
    </row>
    <row r="8" spans="3:25" ht="8.25" customHeight="1"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14"/>
      <c r="S8" s="7"/>
      <c r="T8" s="7"/>
      <c r="U8" s="7"/>
      <c r="V8" s="7"/>
      <c r="W8" s="7"/>
      <c r="X8" s="7"/>
      <c r="Y8" s="7"/>
    </row>
    <row r="9" spans="3:29" ht="12.75">
      <c r="C9" s="177" t="s">
        <v>244</v>
      </c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177"/>
      <c r="W9" s="177"/>
      <c r="X9" s="177"/>
      <c r="Y9" s="18"/>
      <c r="Z9" s="30">
        <v>1300</v>
      </c>
      <c r="AA9" s="33"/>
      <c r="AC9" s="34"/>
    </row>
    <row r="10" spans="3:27" ht="12.75">
      <c r="C10" s="34" t="s">
        <v>40</v>
      </c>
      <c r="D10" s="34"/>
      <c r="S10" s="20">
        <v>1</v>
      </c>
      <c r="U10" s="32">
        <v>0.45</v>
      </c>
      <c r="V10" s="35" t="s">
        <v>42</v>
      </c>
      <c r="W10" s="19" t="str">
        <f>IF(S10=1,"1 или 0 стип ком",IF(S10=2,1,IF(S10=4,"1  или 2 стип ком",FLOOR(S10*$U$10,1))))</f>
        <v>1 или 0 стип ком</v>
      </c>
      <c r="Y10" s="8"/>
      <c r="Z10" s="30">
        <v>1892</v>
      </c>
      <c r="AA10" s="33"/>
    </row>
    <row r="11" spans="1:34" s="2" customFormat="1" ht="26.25" customHeight="1">
      <c r="A11" s="205" t="s">
        <v>0</v>
      </c>
      <c r="B11" s="205" t="s">
        <v>1</v>
      </c>
      <c r="C11" s="205" t="s">
        <v>14</v>
      </c>
      <c r="D11" s="197"/>
      <c r="E11" s="108" t="s">
        <v>4</v>
      </c>
      <c r="F11" s="109"/>
      <c r="G11" s="109"/>
      <c r="H11" s="109"/>
      <c r="I11" s="109"/>
      <c r="J11" s="109"/>
      <c r="K11" s="109"/>
      <c r="L11" s="109"/>
      <c r="M11" s="111" t="s">
        <v>7</v>
      </c>
      <c r="N11" s="115" t="s">
        <v>12</v>
      </c>
      <c r="O11" s="115" t="s">
        <v>32</v>
      </c>
      <c r="P11" s="115" t="s">
        <v>16</v>
      </c>
      <c r="Q11" s="115" t="s">
        <v>11</v>
      </c>
      <c r="R11" s="187" t="s">
        <v>17</v>
      </c>
      <c r="S11" s="178" t="s">
        <v>8</v>
      </c>
      <c r="T11" s="179"/>
      <c r="U11" s="179"/>
      <c r="V11" s="179"/>
      <c r="W11" s="179"/>
      <c r="X11" s="180"/>
      <c r="Y11" s="191" t="s">
        <v>13</v>
      </c>
      <c r="Z11" s="196" t="s">
        <v>43</v>
      </c>
      <c r="AA11" s="190" t="s">
        <v>31</v>
      </c>
      <c r="AH11" s="16"/>
    </row>
    <row r="12" spans="1:34" ht="43.5" customHeight="1">
      <c r="A12" s="200"/>
      <c r="B12" s="200"/>
      <c r="C12" s="200"/>
      <c r="D12" s="198"/>
      <c r="E12" s="108" t="s">
        <v>5</v>
      </c>
      <c r="F12" s="109"/>
      <c r="G12" s="109"/>
      <c r="H12" s="109"/>
      <c r="I12" s="110"/>
      <c r="J12" s="108" t="s">
        <v>6</v>
      </c>
      <c r="K12" s="109"/>
      <c r="L12" s="109"/>
      <c r="M12" s="111"/>
      <c r="N12" s="200"/>
      <c r="O12" s="184"/>
      <c r="P12" s="184"/>
      <c r="Q12" s="184"/>
      <c r="R12" s="188"/>
      <c r="S12" s="181"/>
      <c r="T12" s="182"/>
      <c r="U12" s="182"/>
      <c r="V12" s="182"/>
      <c r="W12" s="182"/>
      <c r="X12" s="183"/>
      <c r="Y12" s="192"/>
      <c r="Z12" s="196"/>
      <c r="AA12" s="190"/>
      <c r="AH12" s="114" t="s">
        <v>39</v>
      </c>
    </row>
    <row r="13" spans="1:34" ht="83.25" customHeight="1" thickBot="1">
      <c r="A13" s="200"/>
      <c r="B13" s="200"/>
      <c r="C13" s="200"/>
      <c r="D13" s="198"/>
      <c r="E13" s="119" t="s">
        <v>248</v>
      </c>
      <c r="F13" s="119" t="s">
        <v>108</v>
      </c>
      <c r="G13" s="119"/>
      <c r="H13" s="119" t="s">
        <v>249</v>
      </c>
      <c r="I13" s="119" t="s">
        <v>250</v>
      </c>
      <c r="J13" s="119"/>
      <c r="K13" s="119"/>
      <c r="L13" s="206"/>
      <c r="M13" s="111"/>
      <c r="N13" s="200"/>
      <c r="O13" s="184"/>
      <c r="P13" s="184"/>
      <c r="Q13" s="184"/>
      <c r="R13" s="188"/>
      <c r="S13" s="119" t="s">
        <v>107</v>
      </c>
      <c r="T13" s="119" t="s">
        <v>193</v>
      </c>
      <c r="U13" s="119" t="s">
        <v>106</v>
      </c>
      <c r="V13" s="194"/>
      <c r="W13" s="119"/>
      <c r="X13" s="119"/>
      <c r="Y13" s="192"/>
      <c r="Z13" s="196"/>
      <c r="AA13" s="190"/>
      <c r="AB13" s="11" t="s">
        <v>33</v>
      </c>
      <c r="AC13" s="11" t="s">
        <v>34</v>
      </c>
      <c r="AD13" s="11" t="s">
        <v>35</v>
      </c>
      <c r="AE13" s="11" t="s">
        <v>36</v>
      </c>
      <c r="AF13" s="11" t="s">
        <v>37</v>
      </c>
      <c r="AG13" s="11" t="s">
        <v>38</v>
      </c>
      <c r="AH13" s="114"/>
    </row>
    <row r="14" spans="1:27" ht="13.5" thickBot="1">
      <c r="A14" s="201"/>
      <c r="B14" s="201"/>
      <c r="C14" s="201"/>
      <c r="D14" s="199"/>
      <c r="E14" s="107"/>
      <c r="F14" s="107"/>
      <c r="G14" s="107"/>
      <c r="H14" s="107"/>
      <c r="I14" s="107"/>
      <c r="J14" s="107"/>
      <c r="K14" s="107"/>
      <c r="L14" s="207"/>
      <c r="M14" s="111"/>
      <c r="N14" s="201"/>
      <c r="O14" s="185"/>
      <c r="P14" s="36">
        <v>100</v>
      </c>
      <c r="Q14" s="186"/>
      <c r="R14" s="189"/>
      <c r="S14" s="107"/>
      <c r="T14" s="107"/>
      <c r="U14" s="107"/>
      <c r="V14" s="195"/>
      <c r="W14" s="107"/>
      <c r="X14" s="107"/>
      <c r="Y14" s="193"/>
      <c r="Z14" s="196"/>
      <c r="AA14" s="190"/>
    </row>
    <row r="15" spans="1:34" s="100" customFormat="1" ht="15.75" thickBot="1">
      <c r="A15" s="57">
        <v>1</v>
      </c>
      <c r="B15" s="57" t="s">
        <v>245</v>
      </c>
      <c r="C15" s="124"/>
      <c r="D15" s="166" t="s">
        <v>246</v>
      </c>
      <c r="E15" s="126">
        <v>75</v>
      </c>
      <c r="F15" s="126">
        <v>60</v>
      </c>
      <c r="G15" s="126"/>
      <c r="H15" s="175">
        <v>75</v>
      </c>
      <c r="I15" s="126">
        <v>85</v>
      </c>
      <c r="J15" s="126"/>
      <c r="K15" s="126"/>
      <c r="L15" s="127"/>
      <c r="M15" s="128">
        <f>COUNTIF(E15:L15,"&gt;=0")</f>
        <v>4</v>
      </c>
      <c r="N15" s="129">
        <f>SUM(E15:L15)/M15</f>
        <v>73.75</v>
      </c>
      <c r="O15" s="130">
        <v>70</v>
      </c>
      <c r="P15" s="130"/>
      <c r="Q15" s="130">
        <f>N15*0.9+O15*0.1</f>
        <v>73.375</v>
      </c>
      <c r="R15" s="131"/>
      <c r="S15" s="175">
        <v>62</v>
      </c>
      <c r="T15" s="126">
        <v>60</v>
      </c>
      <c r="U15" s="175">
        <v>95</v>
      </c>
      <c r="V15" s="132"/>
      <c r="W15" s="126"/>
      <c r="X15" s="126"/>
      <c r="Y15" s="133"/>
      <c r="Z15" s="135">
        <v>1300</v>
      </c>
      <c r="AA15" s="91"/>
      <c r="AH15" s="101"/>
    </row>
    <row r="16" spans="1:34" s="104" customFormat="1" ht="15" customHeight="1" thickBot="1">
      <c r="A16" s="59">
        <v>2</v>
      </c>
      <c r="B16" s="40" t="s">
        <v>245</v>
      </c>
      <c r="C16" s="68" t="s">
        <v>21</v>
      </c>
      <c r="D16" s="94" t="s">
        <v>247</v>
      </c>
      <c r="E16" s="96">
        <v>60</v>
      </c>
      <c r="F16" s="96">
        <v>19</v>
      </c>
      <c r="G16" s="96"/>
      <c r="H16" s="96">
        <v>65</v>
      </c>
      <c r="I16" s="96">
        <v>70</v>
      </c>
      <c r="J16" s="96"/>
      <c r="K16" s="96"/>
      <c r="L16" s="96"/>
      <c r="M16" s="95">
        <f>COUNTIF(E16:L16,"&gt;=0")</f>
        <v>4</v>
      </c>
      <c r="N16" s="98">
        <f>SUM(E16:L16)/M16</f>
        <v>53.5</v>
      </c>
      <c r="O16" s="65">
        <v>40</v>
      </c>
      <c r="P16" s="65"/>
      <c r="Q16" s="65">
        <f>N16*0.9+O16*0.1</f>
        <v>52.15</v>
      </c>
      <c r="R16" s="66"/>
      <c r="S16" s="95">
        <v>60</v>
      </c>
      <c r="T16" s="96">
        <v>75</v>
      </c>
      <c r="U16" s="96">
        <v>75</v>
      </c>
      <c r="V16" s="96"/>
      <c r="W16" s="96"/>
      <c r="X16" s="96"/>
      <c r="Y16" s="102"/>
      <c r="Z16" s="58"/>
      <c r="AA16" s="103" t="e">
        <f>IF(AND(A16=$W$10,#REF!=R16,Q16=#REF!),"УВАГА",0)</f>
        <v>#REF!</v>
      </c>
      <c r="AB16" s="104">
        <f aca="true" t="shared" si="0" ref="AB16:AB21">-(AG16-AF16)</f>
        <v>0</v>
      </c>
      <c r="AC16" s="104">
        <f>IF(A16&lt;=$W$10,1,0)</f>
        <v>1</v>
      </c>
      <c r="AD16" s="104">
        <f>M16+COUNTIF(S16:X16,"&gt;=0")</f>
        <v>7</v>
      </c>
      <c r="AE16" s="104">
        <f>COUNTIF(E16:L16,"&lt;60")+COUNTIF(S16:X16,"&lt;60")</f>
        <v>1</v>
      </c>
      <c r="AF16" s="104">
        <f>COUNTIF(E16:L16,"&gt;=75")</f>
        <v>0</v>
      </c>
      <c r="AG16" s="104">
        <f>COUNTIF(E16:L16,"&gt;=90")</f>
        <v>0</v>
      </c>
      <c r="AH16" s="105">
        <f>AB16/M16</f>
        <v>0</v>
      </c>
    </row>
    <row r="17" spans="3:34" s="21" customFormat="1" ht="12.75">
      <c r="C17" s="43"/>
      <c r="D17" s="43"/>
      <c r="E17" s="43"/>
      <c r="F17" s="43"/>
      <c r="G17" s="43"/>
      <c r="H17" s="44"/>
      <c r="I17" s="203" t="s">
        <v>2</v>
      </c>
      <c r="J17" s="203"/>
      <c r="K17" s="203"/>
      <c r="L17" s="203"/>
      <c r="M17" s="44"/>
      <c r="N17" s="22"/>
      <c r="O17" s="22"/>
      <c r="P17" s="22"/>
      <c r="Q17" s="22"/>
      <c r="R17" s="23"/>
      <c r="S17" s="44"/>
      <c r="T17" s="44"/>
      <c r="U17" s="44"/>
      <c r="V17" s="44"/>
      <c r="W17" s="44"/>
      <c r="X17" s="22"/>
      <c r="Y17" s="24"/>
      <c r="Z17" s="31"/>
      <c r="AA17" s="31"/>
      <c r="AB17" s="21">
        <f t="shared" si="0"/>
        <v>0</v>
      </c>
      <c r="AH17" s="25"/>
    </row>
    <row r="18" spans="5:34" s="21" customFormat="1" ht="12.75">
      <c r="E18" s="43"/>
      <c r="F18" s="43"/>
      <c r="G18" s="43"/>
      <c r="H18" s="45"/>
      <c r="I18" s="204" t="s">
        <v>3</v>
      </c>
      <c r="J18" s="204"/>
      <c r="K18" s="204"/>
      <c r="L18" s="204"/>
      <c r="M18" s="45"/>
      <c r="N18" s="45"/>
      <c r="O18" s="45"/>
      <c r="P18" s="45"/>
      <c r="Q18" s="45"/>
      <c r="R18" s="46"/>
      <c r="S18" s="26"/>
      <c r="T18" s="26"/>
      <c r="U18" s="26"/>
      <c r="V18" s="26"/>
      <c r="W18" s="44"/>
      <c r="X18" s="44"/>
      <c r="Y18" s="27"/>
      <c r="Z18" s="31"/>
      <c r="AA18" s="31"/>
      <c r="AB18" s="21">
        <f t="shared" si="0"/>
        <v>0</v>
      </c>
      <c r="AH18" s="25"/>
    </row>
    <row r="19" spans="3:34" s="21" customFormat="1" ht="12.75">
      <c r="C19" s="45" t="s">
        <v>10</v>
      </c>
      <c r="D19" s="45"/>
      <c r="R19" s="28"/>
      <c r="S19" s="27"/>
      <c r="T19" s="27"/>
      <c r="U19" s="27"/>
      <c r="V19" s="27"/>
      <c r="W19" s="27"/>
      <c r="X19" s="27"/>
      <c r="Y19" s="27"/>
      <c r="Z19" s="31"/>
      <c r="AA19" s="31"/>
      <c r="AB19" s="21">
        <f t="shared" si="0"/>
        <v>0</v>
      </c>
      <c r="AH19" s="25"/>
    </row>
    <row r="20" spans="8:34" s="21" customFormat="1" ht="12.75">
      <c r="H20" s="44"/>
      <c r="I20" s="203" t="s">
        <v>2</v>
      </c>
      <c r="J20" s="203"/>
      <c r="K20" s="203"/>
      <c r="L20" s="203"/>
      <c r="M20" s="44"/>
      <c r="N20" s="22"/>
      <c r="O20" s="22"/>
      <c r="P20" s="22"/>
      <c r="Q20" s="22"/>
      <c r="R20" s="23"/>
      <c r="S20" s="44"/>
      <c r="T20" s="44"/>
      <c r="U20" s="44"/>
      <c r="V20" s="44"/>
      <c r="W20" s="44"/>
      <c r="X20" s="22"/>
      <c r="Y20" s="27"/>
      <c r="Z20" s="31"/>
      <c r="AA20" s="31"/>
      <c r="AB20" s="21">
        <f t="shared" si="0"/>
        <v>0</v>
      </c>
      <c r="AH20" s="25"/>
    </row>
    <row r="21" spans="8:34" s="21" customFormat="1" ht="12.75">
      <c r="H21" s="45"/>
      <c r="I21" s="204" t="s">
        <v>3</v>
      </c>
      <c r="J21" s="204"/>
      <c r="K21" s="204"/>
      <c r="L21" s="204"/>
      <c r="M21" s="45"/>
      <c r="N21" s="45"/>
      <c r="O21" s="45"/>
      <c r="P21" s="45"/>
      <c r="Q21" s="45"/>
      <c r="R21" s="46"/>
      <c r="S21" s="26"/>
      <c r="T21" s="26"/>
      <c r="U21" s="26"/>
      <c r="V21" s="26"/>
      <c r="W21" s="44"/>
      <c r="X21" s="44"/>
      <c r="Y21" s="27"/>
      <c r="Z21" s="31"/>
      <c r="AA21" s="31"/>
      <c r="AB21" s="21">
        <f t="shared" si="0"/>
        <v>0</v>
      </c>
      <c r="AH21" s="25"/>
    </row>
    <row r="22" spans="3:34" s="21" customFormat="1" ht="7.5" customHeight="1">
      <c r="C22" s="45"/>
      <c r="D22" s="45"/>
      <c r="R22" s="28"/>
      <c r="Z22" s="31"/>
      <c r="AA22" s="31"/>
      <c r="AH22" s="25"/>
    </row>
    <row r="23" spans="3:34" s="21" customFormat="1" ht="12.75">
      <c r="C23" s="47"/>
      <c r="D23" s="47"/>
      <c r="H23" s="45"/>
      <c r="I23" s="29"/>
      <c r="J23" s="29"/>
      <c r="K23" s="29"/>
      <c r="L23" s="29"/>
      <c r="M23" s="45"/>
      <c r="N23" s="45"/>
      <c r="O23" s="45"/>
      <c r="P23" s="45"/>
      <c r="Q23" s="45"/>
      <c r="R23" s="46"/>
      <c r="Z23" s="31"/>
      <c r="AA23" s="31"/>
      <c r="AH23" s="25"/>
    </row>
    <row r="24" spans="3:25" ht="12.75"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9"/>
      <c r="S24" s="48"/>
      <c r="T24" s="48"/>
      <c r="U24" s="48"/>
      <c r="V24" s="48"/>
      <c r="W24" s="48"/>
      <c r="X24" s="48"/>
      <c r="Y24" s="48"/>
    </row>
    <row r="25" spans="3:25" ht="16.5" customHeight="1"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1"/>
      <c r="S25" s="50"/>
      <c r="T25" s="50"/>
      <c r="U25" s="50"/>
      <c r="V25" s="50"/>
      <c r="W25" s="50"/>
      <c r="X25" s="50"/>
      <c r="Y25" s="50"/>
    </row>
    <row r="26" spans="3:25" ht="15.75" customHeight="1">
      <c r="C26" s="48"/>
      <c r="D26" s="48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1"/>
      <c r="S26" s="50"/>
      <c r="T26" s="50"/>
      <c r="U26" s="50"/>
      <c r="V26" s="50"/>
      <c r="W26" s="50"/>
      <c r="X26" s="50"/>
      <c r="Y26" s="50"/>
    </row>
    <row r="27" spans="3:25" ht="12.75">
      <c r="C27" s="48"/>
      <c r="D27" s="48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S27" s="10"/>
      <c r="T27" s="10"/>
      <c r="U27" s="10"/>
      <c r="V27" s="10"/>
      <c r="W27" s="10"/>
      <c r="X27" s="10"/>
      <c r="Y27" s="10"/>
    </row>
    <row r="28" spans="5:25" ht="12.75"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S28" s="10"/>
      <c r="T28" s="10"/>
      <c r="U28" s="10"/>
      <c r="V28" s="10"/>
      <c r="W28" s="10"/>
      <c r="X28" s="10"/>
      <c r="Y28" s="10"/>
    </row>
    <row r="29" spans="3:4" ht="12.75">
      <c r="C29" s="52"/>
      <c r="D29" s="52"/>
    </row>
    <row r="30" spans="1:34" s="34" customFormat="1" ht="27" customHeight="1">
      <c r="A30" s="202"/>
      <c r="B30" s="20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3"/>
      <c r="S30" s="52"/>
      <c r="T30" s="52"/>
      <c r="U30" s="52"/>
      <c r="V30" s="52"/>
      <c r="W30" s="52"/>
      <c r="X30" s="52"/>
      <c r="Y30" s="52"/>
      <c r="Z30" s="54"/>
      <c r="AA30" s="54"/>
      <c r="AH30" s="55"/>
    </row>
    <row r="31" spans="5:25" ht="29.25" customHeight="1"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3"/>
      <c r="S31" s="52"/>
      <c r="T31" s="52"/>
      <c r="U31" s="52"/>
      <c r="V31" s="52"/>
      <c r="W31" s="52"/>
      <c r="X31" s="52"/>
      <c r="Y31" s="52"/>
    </row>
  </sheetData>
  <sheetProtection/>
  <mergeCells count="43">
    <mergeCell ref="C7:X7"/>
    <mergeCell ref="C9:X9"/>
    <mergeCell ref="S11:X12"/>
    <mergeCell ref="J13:J14"/>
    <mergeCell ref="F13:F14"/>
    <mergeCell ref="J12:L12"/>
    <mergeCell ref="E12:I12"/>
    <mergeCell ref="M11:M14"/>
    <mergeCell ref="X13:X14"/>
    <mergeCell ref="T13:T14"/>
    <mergeCell ref="W1:X1"/>
    <mergeCell ref="S3:X3"/>
    <mergeCell ref="C5:X5"/>
    <mergeCell ref="C6:X6"/>
    <mergeCell ref="AH12:AH13"/>
    <mergeCell ref="O11:O14"/>
    <mergeCell ref="P11:P13"/>
    <mergeCell ref="Q11:Q14"/>
    <mergeCell ref="R11:R14"/>
    <mergeCell ref="S13:S14"/>
    <mergeCell ref="AA11:AA14"/>
    <mergeCell ref="Y11:Y14"/>
    <mergeCell ref="W13:W14"/>
    <mergeCell ref="U13:U14"/>
    <mergeCell ref="V13:V14"/>
    <mergeCell ref="Z11:Z14"/>
    <mergeCell ref="D11:D14"/>
    <mergeCell ref="H13:H14"/>
    <mergeCell ref="I13:I14"/>
    <mergeCell ref="G13:G14"/>
    <mergeCell ref="N11:N14"/>
    <mergeCell ref="E13:E14"/>
    <mergeCell ref="K13:K14"/>
    <mergeCell ref="A30:B30"/>
    <mergeCell ref="I17:L17"/>
    <mergeCell ref="I18:L18"/>
    <mergeCell ref="I20:L20"/>
    <mergeCell ref="I21:L21"/>
    <mergeCell ref="A11:A14"/>
    <mergeCell ref="B11:B14"/>
    <mergeCell ref="C11:C14"/>
    <mergeCell ref="E11:L11"/>
    <mergeCell ref="L13:L14"/>
  </mergeCells>
  <conditionalFormatting sqref="A16">
    <cfRule type="cellIs" priority="1" dxfId="96" operator="equal" stopIfTrue="1">
      <formula>$W$10</formula>
    </cfRule>
  </conditionalFormatting>
  <conditionalFormatting sqref="U16:X16 E16:K16">
    <cfRule type="cellIs" priority="2" dxfId="97" operator="between" stopIfTrue="1">
      <formula>0</formula>
      <formula>59</formula>
    </cfRule>
  </conditionalFormatting>
  <conditionalFormatting sqref="S16">
    <cfRule type="cellIs" priority="3" dxfId="98" operator="lessThan" stopIfTrue="1">
      <formula>60</formula>
    </cfRule>
  </conditionalFormatting>
  <conditionalFormatting sqref="P15:P16">
    <cfRule type="cellIs" priority="4" dxfId="96" operator="greaterThan" stopIfTrue="1">
      <formula>$P$14</formula>
    </cfRule>
  </conditionalFormatting>
  <printOptions/>
  <pageMargins left="0.2" right="0.2" top="0.23" bottom="0.19" header="0.19" footer="0.19"/>
  <pageSetup horizontalDpi="600" verticalDpi="600" orientation="landscape" paperSize="9" scale="83" r:id="rId1"/>
  <colBreaks count="1" manualBreakCount="1">
    <brk id="28" max="4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H36"/>
  <sheetViews>
    <sheetView view="pageBreakPreview" zoomScale="75" zoomScaleSheetLayoutView="75" workbookViewId="0" topLeftCell="A1">
      <selection activeCell="A1" sqref="A1:Z28"/>
    </sheetView>
  </sheetViews>
  <sheetFormatPr defaultColWidth="9.140625" defaultRowHeight="12.75"/>
  <cols>
    <col min="1" max="1" width="4.28125" style="0" customWidth="1"/>
    <col min="2" max="2" width="10.8515625" style="0" customWidth="1"/>
    <col min="3" max="3" width="27.8515625" style="0" hidden="1" customWidth="1"/>
    <col min="4" max="4" width="32.00390625" style="0" customWidth="1"/>
    <col min="5" max="5" width="5.57421875" style="0" customWidth="1"/>
    <col min="6" max="6" width="4.421875" style="0" customWidth="1"/>
    <col min="7" max="7" width="4.28125" style="0" hidden="1" customWidth="1"/>
    <col min="8" max="8" width="6.28125" style="0" customWidth="1"/>
    <col min="9" max="9" width="4.421875" style="0" customWidth="1"/>
    <col min="10" max="10" width="6.421875" style="0" customWidth="1"/>
    <col min="11" max="11" width="4.8515625" style="0" customWidth="1"/>
    <col min="12" max="12" width="4.57421875" style="0" customWidth="1"/>
    <col min="13" max="13" width="3.8515625" style="0" customWidth="1"/>
    <col min="14" max="14" width="7.140625" style="0" customWidth="1"/>
    <col min="15" max="15" width="9.421875" style="0" customWidth="1"/>
    <col min="16" max="16" width="8.7109375" style="0" customWidth="1"/>
    <col min="17" max="17" width="8.28125" style="0" customWidth="1"/>
    <col min="18" max="18" width="8.00390625" style="13" customWidth="1"/>
    <col min="19" max="19" width="9.28125" style="0" customWidth="1"/>
    <col min="20" max="20" width="2.421875" style="0" customWidth="1"/>
    <col min="21" max="21" width="6.28125" style="0" customWidth="1"/>
    <col min="22" max="22" width="4.00390625" style="0" customWidth="1"/>
    <col min="23" max="23" width="3.28125" style="0" customWidth="1"/>
    <col min="24" max="24" width="4.140625" style="0" hidden="1" customWidth="1"/>
    <col min="25" max="25" width="7.7109375" style="0" customWidth="1"/>
    <col min="26" max="26" width="12.421875" style="4" customWidth="1"/>
    <col min="27" max="27" width="10.7109375" style="4" customWidth="1"/>
    <col min="28" max="28" width="7.7109375" style="0" customWidth="1"/>
    <col min="29" max="29" width="8.140625" style="0" customWidth="1"/>
    <col min="30" max="30" width="7.421875" style="0" customWidth="1"/>
    <col min="31" max="31" width="7.28125" style="0" customWidth="1"/>
    <col min="32" max="32" width="5.8515625" style="0" customWidth="1"/>
    <col min="33" max="33" width="6.28125" style="0" customWidth="1"/>
    <col min="34" max="34" width="8.140625" style="8" customWidth="1"/>
  </cols>
  <sheetData>
    <row r="1" spans="19:25" ht="12.75">
      <c r="S1" s="4"/>
      <c r="T1" s="4"/>
      <c r="U1" s="4"/>
      <c r="V1" s="4"/>
      <c r="W1" s="112"/>
      <c r="X1" s="112"/>
      <c r="Y1" s="12"/>
    </row>
    <row r="2" spans="19:25" ht="4.5" customHeight="1">
      <c r="S2" s="4"/>
      <c r="T2" s="4"/>
      <c r="U2" s="4"/>
      <c r="V2" s="4"/>
      <c r="W2" s="4"/>
      <c r="X2" s="4"/>
      <c r="Y2" s="4"/>
    </row>
    <row r="3" spans="19:25" ht="12.75">
      <c r="S3" s="113" t="s">
        <v>9</v>
      </c>
      <c r="T3" s="113"/>
      <c r="U3" s="113"/>
      <c r="V3" s="113"/>
      <c r="W3" s="113"/>
      <c r="X3" s="113"/>
      <c r="Y3" s="4"/>
    </row>
    <row r="4" spans="19:25" ht="4.5" customHeight="1">
      <c r="S4" s="3"/>
      <c r="T4" s="3"/>
      <c r="U4" s="3"/>
      <c r="V4" s="3"/>
      <c r="W4" s="3"/>
      <c r="X4" s="3"/>
      <c r="Y4" s="3"/>
    </row>
    <row r="5" spans="3:27" ht="15" customHeight="1">
      <c r="C5" s="176" t="s">
        <v>41</v>
      </c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"/>
      <c r="Z5" s="12"/>
      <c r="AA5" s="34" t="s">
        <v>18</v>
      </c>
    </row>
    <row r="6" spans="3:27" ht="15" customHeight="1">
      <c r="C6" s="176" t="s">
        <v>44</v>
      </c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"/>
      <c r="AA6">
        <v>0</v>
      </c>
    </row>
    <row r="7" spans="3:25" ht="15" customHeight="1">
      <c r="C7" s="176" t="s">
        <v>151</v>
      </c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"/>
    </row>
    <row r="8" spans="3:25" ht="8.25" customHeight="1"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14"/>
      <c r="S8" s="7"/>
      <c r="T8" s="7"/>
      <c r="U8" s="7"/>
      <c r="V8" s="7"/>
      <c r="W8" s="7"/>
      <c r="X8" s="7"/>
      <c r="Y8" s="7"/>
    </row>
    <row r="9" spans="3:29" ht="12.75">
      <c r="C9" s="177" t="s">
        <v>179</v>
      </c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177"/>
      <c r="W9" s="177"/>
      <c r="X9" s="177"/>
      <c r="Y9" s="18"/>
      <c r="Z9" s="30">
        <v>1660</v>
      </c>
      <c r="AA9" s="33"/>
      <c r="AC9" s="34"/>
    </row>
    <row r="10" spans="3:27" ht="12.75">
      <c r="C10" s="34" t="s">
        <v>40</v>
      </c>
      <c r="D10" s="34"/>
      <c r="S10" s="20">
        <v>7</v>
      </c>
      <c r="U10" s="32">
        <v>0.45</v>
      </c>
      <c r="V10" s="35" t="s">
        <v>42</v>
      </c>
      <c r="W10" s="19">
        <f>IF(S10=1,"1 или 0 стип ком",IF(S10=2,1,IF(S10=4,"1  или 2 стип ком",FLOOR(S10*$U$10,1))))</f>
        <v>3</v>
      </c>
      <c r="Y10" s="8"/>
      <c r="Z10" s="30">
        <v>2416</v>
      </c>
      <c r="AA10" s="33"/>
    </row>
    <row r="11" spans="1:34" s="2" customFormat="1" ht="26.25" customHeight="1">
      <c r="A11" s="205" t="s">
        <v>0</v>
      </c>
      <c r="B11" s="205" t="s">
        <v>1</v>
      </c>
      <c r="C11" s="205" t="s">
        <v>14</v>
      </c>
      <c r="D11" s="197"/>
      <c r="E11" s="108" t="s">
        <v>4</v>
      </c>
      <c r="F11" s="109"/>
      <c r="G11" s="109"/>
      <c r="H11" s="109"/>
      <c r="I11" s="109"/>
      <c r="J11" s="109"/>
      <c r="K11" s="109"/>
      <c r="L11" s="109"/>
      <c r="M11" s="111" t="s">
        <v>7</v>
      </c>
      <c r="N11" s="115" t="s">
        <v>12</v>
      </c>
      <c r="O11" s="115" t="s">
        <v>32</v>
      </c>
      <c r="P11" s="115" t="s">
        <v>16</v>
      </c>
      <c r="Q11" s="115" t="s">
        <v>11</v>
      </c>
      <c r="R11" s="187" t="s">
        <v>17</v>
      </c>
      <c r="S11" s="178" t="s">
        <v>8</v>
      </c>
      <c r="T11" s="179"/>
      <c r="U11" s="179"/>
      <c r="V11" s="179"/>
      <c r="W11" s="179"/>
      <c r="X11" s="180"/>
      <c r="Y11" s="191" t="s">
        <v>13</v>
      </c>
      <c r="Z11" s="196" t="s">
        <v>43</v>
      </c>
      <c r="AA11" s="190" t="s">
        <v>31</v>
      </c>
      <c r="AH11" s="16"/>
    </row>
    <row r="12" spans="1:34" ht="43.5" customHeight="1">
      <c r="A12" s="200"/>
      <c r="B12" s="200"/>
      <c r="C12" s="200"/>
      <c r="D12" s="198"/>
      <c r="E12" s="108" t="s">
        <v>5</v>
      </c>
      <c r="F12" s="109"/>
      <c r="G12" s="109"/>
      <c r="H12" s="109"/>
      <c r="I12" s="110"/>
      <c r="J12" s="108" t="s">
        <v>6</v>
      </c>
      <c r="K12" s="109"/>
      <c r="L12" s="109"/>
      <c r="M12" s="111"/>
      <c r="N12" s="200"/>
      <c r="O12" s="184"/>
      <c r="P12" s="184"/>
      <c r="Q12" s="184"/>
      <c r="R12" s="188"/>
      <c r="S12" s="181"/>
      <c r="T12" s="182"/>
      <c r="U12" s="182"/>
      <c r="V12" s="182"/>
      <c r="W12" s="182"/>
      <c r="X12" s="183"/>
      <c r="Y12" s="192"/>
      <c r="Z12" s="196"/>
      <c r="AA12" s="190"/>
      <c r="AH12" s="114" t="s">
        <v>39</v>
      </c>
    </row>
    <row r="13" spans="1:34" ht="83.25" customHeight="1" thickBot="1">
      <c r="A13" s="200"/>
      <c r="B13" s="200"/>
      <c r="C13" s="200"/>
      <c r="D13" s="198"/>
      <c r="E13" s="119" t="s">
        <v>188</v>
      </c>
      <c r="F13" s="119" t="s">
        <v>114</v>
      </c>
      <c r="G13" s="119"/>
      <c r="H13" s="119" t="s">
        <v>189</v>
      </c>
      <c r="I13" s="119" t="s">
        <v>138</v>
      </c>
      <c r="J13" s="119" t="s">
        <v>139</v>
      </c>
      <c r="K13" s="119"/>
      <c r="L13" s="206"/>
      <c r="M13" s="111"/>
      <c r="N13" s="200"/>
      <c r="O13" s="184"/>
      <c r="P13" s="184"/>
      <c r="Q13" s="184"/>
      <c r="R13" s="188"/>
      <c r="S13" s="119" t="s">
        <v>131</v>
      </c>
      <c r="T13" s="119"/>
      <c r="U13" s="119"/>
      <c r="V13" s="194"/>
      <c r="W13" s="119"/>
      <c r="X13" s="119"/>
      <c r="Y13" s="192"/>
      <c r="Z13" s="196"/>
      <c r="AA13" s="190"/>
      <c r="AB13" s="11" t="s">
        <v>33</v>
      </c>
      <c r="AC13" s="11" t="s">
        <v>34</v>
      </c>
      <c r="AD13" s="11" t="s">
        <v>35</v>
      </c>
      <c r="AE13" s="11" t="s">
        <v>36</v>
      </c>
      <c r="AF13" s="11" t="s">
        <v>37</v>
      </c>
      <c r="AG13" s="11" t="s">
        <v>38</v>
      </c>
      <c r="AH13" s="114"/>
    </row>
    <row r="14" spans="1:27" ht="13.5" thickBot="1">
      <c r="A14" s="201"/>
      <c r="B14" s="201"/>
      <c r="C14" s="201"/>
      <c r="D14" s="199"/>
      <c r="E14" s="107"/>
      <c r="F14" s="107"/>
      <c r="G14" s="107"/>
      <c r="H14" s="107"/>
      <c r="I14" s="107"/>
      <c r="J14" s="107"/>
      <c r="K14" s="107"/>
      <c r="L14" s="207"/>
      <c r="M14" s="111"/>
      <c r="N14" s="201"/>
      <c r="O14" s="185"/>
      <c r="P14" s="36">
        <v>100</v>
      </c>
      <c r="Q14" s="186"/>
      <c r="R14" s="189"/>
      <c r="S14" s="107"/>
      <c r="T14" s="107"/>
      <c r="U14" s="107"/>
      <c r="V14" s="195"/>
      <c r="W14" s="107"/>
      <c r="X14" s="107"/>
      <c r="Y14" s="193"/>
      <c r="Z14" s="196"/>
      <c r="AA14" s="190"/>
    </row>
    <row r="15" spans="1:34" s="100" customFormat="1" ht="13.5" thickBot="1">
      <c r="A15" s="57">
        <v>1</v>
      </c>
      <c r="B15" s="57" t="s">
        <v>180</v>
      </c>
      <c r="C15" s="124"/>
      <c r="D15" s="125" t="s">
        <v>182</v>
      </c>
      <c r="E15" s="126">
        <v>91</v>
      </c>
      <c r="F15" s="126">
        <v>90</v>
      </c>
      <c r="G15" s="126"/>
      <c r="H15" s="126">
        <v>92</v>
      </c>
      <c r="I15" s="126">
        <v>100</v>
      </c>
      <c r="J15" s="126">
        <v>95</v>
      </c>
      <c r="K15" s="126"/>
      <c r="L15" s="127"/>
      <c r="M15" s="128">
        <f>COUNTIF(E15:L15,"&gt;=0")</f>
        <v>5</v>
      </c>
      <c r="N15" s="129">
        <f>SUM(E15:L15)/M15</f>
        <v>93.6</v>
      </c>
      <c r="O15" s="130">
        <v>15</v>
      </c>
      <c r="P15" s="130"/>
      <c r="Q15" s="130">
        <f>N15*0.9+O15*0.1</f>
        <v>85.74</v>
      </c>
      <c r="R15" s="131"/>
      <c r="S15" s="126">
        <v>100</v>
      </c>
      <c r="T15" s="126"/>
      <c r="U15" s="126"/>
      <c r="V15" s="132"/>
      <c r="W15" s="126"/>
      <c r="X15" s="126"/>
      <c r="Y15" s="133"/>
      <c r="Z15" s="135">
        <v>2416</v>
      </c>
      <c r="AA15" s="91"/>
      <c r="AH15" s="101"/>
    </row>
    <row r="16" spans="1:34" s="100" customFormat="1" ht="13.5" thickBot="1">
      <c r="A16" s="57">
        <v>2</v>
      </c>
      <c r="B16" s="57" t="s">
        <v>180</v>
      </c>
      <c r="C16" s="124"/>
      <c r="D16" s="134" t="s">
        <v>184</v>
      </c>
      <c r="E16" s="126">
        <v>79</v>
      </c>
      <c r="F16" s="126">
        <v>65</v>
      </c>
      <c r="G16" s="126"/>
      <c r="H16" s="126">
        <v>92</v>
      </c>
      <c r="I16" s="126">
        <v>90</v>
      </c>
      <c r="J16" s="126">
        <v>95</v>
      </c>
      <c r="K16" s="126"/>
      <c r="L16" s="127"/>
      <c r="M16" s="128">
        <f>COUNTIF(E16:L16,"&gt;=0")</f>
        <v>5</v>
      </c>
      <c r="N16" s="129">
        <f>SUM(E16:L16)/M16</f>
        <v>84.2</v>
      </c>
      <c r="O16" s="130">
        <v>15</v>
      </c>
      <c r="P16" s="130"/>
      <c r="Q16" s="130">
        <f>N16*0.9+O16*0.1</f>
        <v>77.28</v>
      </c>
      <c r="R16" s="131"/>
      <c r="S16" s="126">
        <v>95</v>
      </c>
      <c r="T16" s="126"/>
      <c r="U16" s="126"/>
      <c r="V16" s="132"/>
      <c r="W16" s="126"/>
      <c r="X16" s="126"/>
      <c r="Y16" s="133"/>
      <c r="Z16" s="135">
        <v>1660</v>
      </c>
      <c r="AA16" s="91"/>
      <c r="AH16" s="101"/>
    </row>
    <row r="17" spans="1:34" s="100" customFormat="1" ht="13.5" thickBot="1">
      <c r="A17" s="57">
        <v>3</v>
      </c>
      <c r="B17" s="57" t="s">
        <v>180</v>
      </c>
      <c r="C17" s="124"/>
      <c r="D17" s="134" t="s">
        <v>183</v>
      </c>
      <c r="E17" s="126">
        <v>81</v>
      </c>
      <c r="F17" s="126">
        <v>75</v>
      </c>
      <c r="G17" s="126"/>
      <c r="H17" s="126">
        <v>82</v>
      </c>
      <c r="I17" s="126">
        <v>90</v>
      </c>
      <c r="J17" s="126">
        <v>82</v>
      </c>
      <c r="K17" s="126"/>
      <c r="L17" s="127"/>
      <c r="M17" s="128">
        <f>COUNTIF(E17:L17,"&gt;=0")</f>
        <v>5</v>
      </c>
      <c r="N17" s="129">
        <f>SUM(E17:L17)/M17</f>
        <v>82</v>
      </c>
      <c r="O17" s="130">
        <v>25</v>
      </c>
      <c r="P17" s="130"/>
      <c r="Q17" s="130">
        <f>N17*0.9+O17*0.1</f>
        <v>76.3</v>
      </c>
      <c r="R17" s="131"/>
      <c r="S17" s="126">
        <v>85</v>
      </c>
      <c r="T17" s="126"/>
      <c r="U17" s="126"/>
      <c r="V17" s="132"/>
      <c r="W17" s="126"/>
      <c r="X17" s="126"/>
      <c r="Y17" s="133"/>
      <c r="Z17" s="135">
        <v>1660</v>
      </c>
      <c r="AA17" s="91"/>
      <c r="AH17" s="101"/>
    </row>
    <row r="18" spans="1:34" s="100" customFormat="1" ht="16.5" thickBot="1">
      <c r="A18" s="59">
        <v>4</v>
      </c>
      <c r="B18" s="6" t="s">
        <v>180</v>
      </c>
      <c r="C18" s="117" t="s">
        <v>21</v>
      </c>
      <c r="D18" s="89" t="s">
        <v>187</v>
      </c>
      <c r="E18" s="118">
        <v>65</v>
      </c>
      <c r="F18" s="120">
        <v>63</v>
      </c>
      <c r="G18" s="120"/>
      <c r="H18" s="120">
        <v>82</v>
      </c>
      <c r="I18" s="120">
        <v>75</v>
      </c>
      <c r="J18" s="118">
        <v>82</v>
      </c>
      <c r="K18" s="120"/>
      <c r="L18" s="121"/>
      <c r="M18" s="95">
        <f>COUNTIF(E18:L18,"&gt;=0")</f>
        <v>5</v>
      </c>
      <c r="N18" s="98">
        <f>SUM(E18:L18)/M18</f>
        <v>73.4</v>
      </c>
      <c r="O18" s="65">
        <v>15</v>
      </c>
      <c r="P18" s="65"/>
      <c r="Q18" s="65">
        <f>N18*0.9+O18*0.1</f>
        <v>67.56</v>
      </c>
      <c r="R18" s="66"/>
      <c r="S18" s="122">
        <v>85</v>
      </c>
      <c r="T18" s="120"/>
      <c r="U18" s="120"/>
      <c r="V18" s="120"/>
      <c r="W18" s="120"/>
      <c r="X18" s="120"/>
      <c r="Y18" s="102"/>
      <c r="Z18" s="73"/>
      <c r="AA18" s="91"/>
      <c r="AH18" s="101"/>
    </row>
    <row r="19" spans="1:34" s="100" customFormat="1" ht="13.5" thickBot="1">
      <c r="A19" s="6">
        <v>5</v>
      </c>
      <c r="B19" s="6" t="s">
        <v>180</v>
      </c>
      <c r="C19" s="75"/>
      <c r="D19" s="92" t="s">
        <v>186</v>
      </c>
      <c r="E19" s="91">
        <v>60</v>
      </c>
      <c r="F19" s="91">
        <v>0</v>
      </c>
      <c r="G19" s="91"/>
      <c r="H19" s="91">
        <v>82</v>
      </c>
      <c r="I19" s="91">
        <v>75</v>
      </c>
      <c r="J19" s="91">
        <v>82</v>
      </c>
      <c r="K19" s="91"/>
      <c r="L19" s="97"/>
      <c r="M19" s="95">
        <f>COUNTIF(E19:L19,"&gt;=0")</f>
        <v>5</v>
      </c>
      <c r="N19" s="98">
        <f>SUM(E19:L19)/M19</f>
        <v>59.8</v>
      </c>
      <c r="O19" s="65"/>
      <c r="P19" s="65"/>
      <c r="Q19" s="65">
        <f>N19*0.9+O19*0.1</f>
        <v>53.82</v>
      </c>
      <c r="R19" s="72"/>
      <c r="S19" s="91">
        <v>60</v>
      </c>
      <c r="T19" s="91"/>
      <c r="U19" s="91"/>
      <c r="V19" s="99"/>
      <c r="W19" s="91"/>
      <c r="X19" s="91"/>
      <c r="Y19" s="74"/>
      <c r="Z19" s="73"/>
      <c r="AA19" s="91"/>
      <c r="AH19" s="101"/>
    </row>
    <row r="20" spans="1:34" s="100" customFormat="1" ht="13.5" thickBot="1">
      <c r="A20" s="6">
        <v>6</v>
      </c>
      <c r="B20" s="6" t="s">
        <v>180</v>
      </c>
      <c r="C20" s="75"/>
      <c r="D20" s="92" t="s">
        <v>185</v>
      </c>
      <c r="E20" s="91">
        <v>0</v>
      </c>
      <c r="F20" s="91">
        <v>0</v>
      </c>
      <c r="G20" s="91"/>
      <c r="H20" s="91">
        <v>82</v>
      </c>
      <c r="I20" s="91">
        <v>60</v>
      </c>
      <c r="J20" s="91">
        <v>82</v>
      </c>
      <c r="K20" s="91"/>
      <c r="L20" s="97"/>
      <c r="M20" s="95">
        <f>COUNTIF(E20:L20,"&gt;=0")</f>
        <v>5</v>
      </c>
      <c r="N20" s="98">
        <f>SUM(E20:L20)/M20</f>
        <v>44.8</v>
      </c>
      <c r="O20" s="65"/>
      <c r="P20" s="65"/>
      <c r="Q20" s="65">
        <f>N20*0.9+O20*0.1</f>
        <v>40.32</v>
      </c>
      <c r="R20" s="72"/>
      <c r="S20" s="91">
        <v>60</v>
      </c>
      <c r="T20" s="91"/>
      <c r="U20" s="91"/>
      <c r="V20" s="99"/>
      <c r="W20" s="91"/>
      <c r="X20" s="91"/>
      <c r="Y20" s="74"/>
      <c r="Z20" s="73"/>
      <c r="AA20" s="91"/>
      <c r="AH20" s="101"/>
    </row>
    <row r="21" spans="1:34" s="104" customFormat="1" ht="15" customHeight="1" thickBot="1">
      <c r="A21" s="6">
        <v>7</v>
      </c>
      <c r="B21" s="6" t="s">
        <v>180</v>
      </c>
      <c r="C21" s="116"/>
      <c r="D21" s="92" t="s">
        <v>181</v>
      </c>
      <c r="E21" s="106">
        <v>0</v>
      </c>
      <c r="F21" s="106">
        <v>0</v>
      </c>
      <c r="G21" s="106"/>
      <c r="H21" s="106">
        <v>0</v>
      </c>
      <c r="I21" s="106">
        <v>0</v>
      </c>
      <c r="J21" s="106">
        <v>0</v>
      </c>
      <c r="K21" s="106"/>
      <c r="L21" s="106"/>
      <c r="M21" s="95">
        <f>COUNTIF(E21:L21,"&gt;=0")</f>
        <v>5</v>
      </c>
      <c r="N21" s="98">
        <f>SUM(E21:L21)/M21</f>
        <v>0</v>
      </c>
      <c r="O21" s="65"/>
      <c r="P21" s="65"/>
      <c r="Q21" s="65">
        <f>N21*0.9+O21*0.1</f>
        <v>0</v>
      </c>
      <c r="R21" s="72"/>
      <c r="S21" s="106">
        <v>0</v>
      </c>
      <c r="T21" s="106"/>
      <c r="U21" s="106"/>
      <c r="V21" s="123"/>
      <c r="W21" s="106"/>
      <c r="X21" s="106"/>
      <c r="Y21" s="74"/>
      <c r="Z21" s="58"/>
      <c r="AA21" s="103" t="e">
        <f>IF(AND(A21=$W$10,#REF!=R21,Q21=#REF!),"УВАГА",)</f>
        <v>#REF!</v>
      </c>
      <c r="AB21" s="104">
        <f aca="true" t="shared" si="0" ref="AB21:AB26">-(AG21-AF21)</f>
        <v>0</v>
      </c>
      <c r="AC21" s="104">
        <f>IF(A21&lt;=$W$10,1,0)</f>
        <v>0</v>
      </c>
      <c r="AD21" s="104">
        <f>M21+COUNTIF(S21:X21,"&gt;=0")</f>
        <v>6</v>
      </c>
      <c r="AE21" s="104">
        <f>COUNTIF(E21:L21,"&lt;60")+COUNTIF(S21:X21,"&lt;60")</f>
        <v>6</v>
      </c>
      <c r="AF21" s="104">
        <f>COUNTIF(E21:L21,"&gt;=75")</f>
        <v>0</v>
      </c>
      <c r="AG21" s="104">
        <f>COUNTIF(E21:L21,"&gt;=90")</f>
        <v>0</v>
      </c>
      <c r="AH21" s="105">
        <f>AB21/M21</f>
        <v>0</v>
      </c>
    </row>
    <row r="22" spans="3:34" s="21" customFormat="1" ht="12.75">
      <c r="C22" s="43"/>
      <c r="D22" s="43"/>
      <c r="E22" s="43"/>
      <c r="F22" s="43"/>
      <c r="G22" s="43"/>
      <c r="H22" s="44"/>
      <c r="I22" s="203" t="s">
        <v>2</v>
      </c>
      <c r="J22" s="203"/>
      <c r="K22" s="203"/>
      <c r="L22" s="203"/>
      <c r="M22" s="44"/>
      <c r="N22" s="22"/>
      <c r="O22" s="22"/>
      <c r="P22" s="22"/>
      <c r="Q22" s="22"/>
      <c r="R22" s="23"/>
      <c r="S22" s="44"/>
      <c r="T22" s="44"/>
      <c r="U22" s="44"/>
      <c r="V22" s="44"/>
      <c r="W22" s="44"/>
      <c r="X22" s="22"/>
      <c r="Y22" s="24"/>
      <c r="Z22" s="31"/>
      <c r="AA22" s="31"/>
      <c r="AB22" s="21">
        <f t="shared" si="0"/>
        <v>0</v>
      </c>
      <c r="AH22" s="25"/>
    </row>
    <row r="23" spans="5:34" s="21" customFormat="1" ht="12.75">
      <c r="E23" s="43"/>
      <c r="F23" s="43"/>
      <c r="G23" s="43"/>
      <c r="H23" s="45"/>
      <c r="I23" s="204" t="s">
        <v>3</v>
      </c>
      <c r="J23" s="204"/>
      <c r="K23" s="204"/>
      <c r="L23" s="204"/>
      <c r="M23" s="45"/>
      <c r="N23" s="45"/>
      <c r="O23" s="45"/>
      <c r="P23" s="45"/>
      <c r="Q23" s="45"/>
      <c r="R23" s="46"/>
      <c r="S23" s="26"/>
      <c r="T23" s="26"/>
      <c r="U23" s="26"/>
      <c r="V23" s="26"/>
      <c r="W23" s="44"/>
      <c r="X23" s="44"/>
      <c r="Y23" s="27"/>
      <c r="Z23" s="31"/>
      <c r="AA23" s="31"/>
      <c r="AB23" s="21">
        <f t="shared" si="0"/>
        <v>0</v>
      </c>
      <c r="AH23" s="25"/>
    </row>
    <row r="24" spans="3:34" s="21" customFormat="1" ht="12.75">
      <c r="C24" s="45" t="s">
        <v>10</v>
      </c>
      <c r="D24" s="45"/>
      <c r="R24" s="28"/>
      <c r="S24" s="27"/>
      <c r="T24" s="27"/>
      <c r="U24" s="27"/>
      <c r="V24" s="27"/>
      <c r="W24" s="27"/>
      <c r="X24" s="27"/>
      <c r="Y24" s="27"/>
      <c r="Z24" s="31"/>
      <c r="AA24" s="31"/>
      <c r="AB24" s="21">
        <f t="shared" si="0"/>
        <v>0</v>
      </c>
      <c r="AH24" s="25"/>
    </row>
    <row r="25" spans="8:34" s="21" customFormat="1" ht="12.75">
      <c r="H25" s="44"/>
      <c r="I25" s="203" t="s">
        <v>2</v>
      </c>
      <c r="J25" s="203"/>
      <c r="K25" s="203"/>
      <c r="L25" s="203"/>
      <c r="M25" s="44"/>
      <c r="N25" s="22"/>
      <c r="O25" s="22"/>
      <c r="P25" s="22"/>
      <c r="Q25" s="22"/>
      <c r="R25" s="23"/>
      <c r="S25" s="44"/>
      <c r="T25" s="44"/>
      <c r="U25" s="44"/>
      <c r="V25" s="44"/>
      <c r="W25" s="44"/>
      <c r="X25" s="22"/>
      <c r="Y25" s="27"/>
      <c r="Z25" s="31"/>
      <c r="AA25" s="31"/>
      <c r="AB25" s="21">
        <f t="shared" si="0"/>
        <v>0</v>
      </c>
      <c r="AH25" s="25"/>
    </row>
    <row r="26" spans="8:34" s="21" customFormat="1" ht="12.75">
      <c r="H26" s="45"/>
      <c r="I26" s="204" t="s">
        <v>3</v>
      </c>
      <c r="J26" s="204"/>
      <c r="K26" s="204"/>
      <c r="L26" s="204"/>
      <c r="M26" s="45"/>
      <c r="N26" s="45"/>
      <c r="O26" s="45"/>
      <c r="P26" s="45"/>
      <c r="Q26" s="45"/>
      <c r="R26" s="46"/>
      <c r="S26" s="26"/>
      <c r="T26" s="26"/>
      <c r="U26" s="26"/>
      <c r="V26" s="26"/>
      <c r="W26" s="44"/>
      <c r="X26" s="44"/>
      <c r="Y26" s="27"/>
      <c r="Z26" s="31"/>
      <c r="AA26" s="31"/>
      <c r="AB26" s="21">
        <f t="shared" si="0"/>
        <v>0</v>
      </c>
      <c r="AH26" s="25"/>
    </row>
    <row r="27" spans="3:34" s="21" customFormat="1" ht="7.5" customHeight="1">
      <c r="C27" s="45"/>
      <c r="D27" s="45"/>
      <c r="R27" s="28"/>
      <c r="Z27" s="31"/>
      <c r="AA27" s="31"/>
      <c r="AH27" s="25"/>
    </row>
    <row r="28" spans="3:34" s="21" customFormat="1" ht="12.75">
      <c r="C28" s="47"/>
      <c r="D28" s="47"/>
      <c r="H28" s="45"/>
      <c r="I28" s="29"/>
      <c r="J28" s="29"/>
      <c r="K28" s="29"/>
      <c r="L28" s="29"/>
      <c r="M28" s="45"/>
      <c r="N28" s="45"/>
      <c r="O28" s="45"/>
      <c r="P28" s="45"/>
      <c r="Q28" s="45"/>
      <c r="R28" s="46"/>
      <c r="Z28" s="31"/>
      <c r="AA28" s="31"/>
      <c r="AH28" s="25"/>
    </row>
    <row r="29" spans="3:25" ht="12.75"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9"/>
      <c r="S29" s="48"/>
      <c r="T29" s="48"/>
      <c r="U29" s="48"/>
      <c r="V29" s="48"/>
      <c r="W29" s="48"/>
      <c r="X29" s="48"/>
      <c r="Y29" s="48"/>
    </row>
    <row r="30" spans="3:25" ht="16.5" customHeight="1"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1"/>
      <c r="S30" s="50"/>
      <c r="T30" s="50"/>
      <c r="U30" s="50"/>
      <c r="V30" s="50"/>
      <c r="W30" s="50"/>
      <c r="X30" s="50"/>
      <c r="Y30" s="50"/>
    </row>
    <row r="31" spans="3:25" ht="15.75" customHeight="1">
      <c r="C31" s="48"/>
      <c r="D31" s="48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1"/>
      <c r="S31" s="50"/>
      <c r="T31" s="50"/>
      <c r="U31" s="50"/>
      <c r="V31" s="50"/>
      <c r="W31" s="50"/>
      <c r="X31" s="50"/>
      <c r="Y31" s="50"/>
    </row>
    <row r="32" spans="3:25" ht="12.75">
      <c r="C32" s="48"/>
      <c r="D32" s="48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S32" s="10"/>
      <c r="T32" s="10"/>
      <c r="U32" s="10"/>
      <c r="V32" s="10"/>
      <c r="W32" s="10"/>
      <c r="X32" s="10"/>
      <c r="Y32" s="10"/>
    </row>
    <row r="33" spans="5:25" ht="12.75"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S33" s="10"/>
      <c r="T33" s="10"/>
      <c r="U33" s="10"/>
      <c r="V33" s="10"/>
      <c r="W33" s="10"/>
      <c r="X33" s="10"/>
      <c r="Y33" s="10"/>
    </row>
    <row r="34" spans="3:4" ht="12.75">
      <c r="C34" s="52"/>
      <c r="D34" s="52"/>
    </row>
    <row r="35" spans="1:34" s="34" customFormat="1" ht="27" customHeight="1">
      <c r="A35" s="202"/>
      <c r="B35" s="20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3"/>
      <c r="S35" s="52"/>
      <c r="T35" s="52"/>
      <c r="U35" s="52"/>
      <c r="V35" s="52"/>
      <c r="W35" s="52"/>
      <c r="X35" s="52"/>
      <c r="Y35" s="52"/>
      <c r="Z35" s="54"/>
      <c r="AA35" s="54"/>
      <c r="AH35" s="55"/>
    </row>
    <row r="36" spans="5:25" ht="29.25" customHeight="1"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3"/>
      <c r="S36" s="52"/>
      <c r="T36" s="52"/>
      <c r="U36" s="52"/>
      <c r="V36" s="52"/>
      <c r="W36" s="52"/>
      <c r="X36" s="52"/>
      <c r="Y36" s="52"/>
    </row>
  </sheetData>
  <sheetProtection/>
  <mergeCells count="43">
    <mergeCell ref="J12:L12"/>
    <mergeCell ref="E12:I12"/>
    <mergeCell ref="D11:D14"/>
    <mergeCell ref="M11:M14"/>
    <mergeCell ref="X13:X14"/>
    <mergeCell ref="T13:T14"/>
    <mergeCell ref="W13:W14"/>
    <mergeCell ref="N11:N14"/>
    <mergeCell ref="Y11:Y14"/>
    <mergeCell ref="W1:X1"/>
    <mergeCell ref="S3:X3"/>
    <mergeCell ref="C5:X5"/>
    <mergeCell ref="C6:X6"/>
    <mergeCell ref="C7:X7"/>
    <mergeCell ref="C9:X9"/>
    <mergeCell ref="S11:X12"/>
    <mergeCell ref="J13:J14"/>
    <mergeCell ref="F13:F14"/>
    <mergeCell ref="A11:A14"/>
    <mergeCell ref="B11:B14"/>
    <mergeCell ref="C11:C14"/>
    <mergeCell ref="E11:L11"/>
    <mergeCell ref="E13:E14"/>
    <mergeCell ref="K13:K14"/>
    <mergeCell ref="L13:L14"/>
    <mergeCell ref="H13:H14"/>
    <mergeCell ref="I13:I14"/>
    <mergeCell ref="G13:G14"/>
    <mergeCell ref="AH12:AH13"/>
    <mergeCell ref="O11:O14"/>
    <mergeCell ref="P11:P13"/>
    <mergeCell ref="Q11:Q14"/>
    <mergeCell ref="R11:R14"/>
    <mergeCell ref="S13:S14"/>
    <mergeCell ref="AA11:AA14"/>
    <mergeCell ref="U13:U14"/>
    <mergeCell ref="V13:V14"/>
    <mergeCell ref="Z11:Z14"/>
    <mergeCell ref="A35:B35"/>
    <mergeCell ref="I22:L22"/>
    <mergeCell ref="I23:L23"/>
    <mergeCell ref="I25:L25"/>
    <mergeCell ref="I26:L26"/>
  </mergeCells>
  <conditionalFormatting sqref="A21">
    <cfRule type="cellIs" priority="1" dxfId="96" operator="equal" stopIfTrue="1">
      <formula>$W$10</formula>
    </cfRule>
  </conditionalFormatting>
  <conditionalFormatting sqref="U21:X21 E21:K21">
    <cfRule type="cellIs" priority="2" dxfId="97" operator="between" stopIfTrue="1">
      <formula>0</formula>
      <formula>59</formula>
    </cfRule>
  </conditionalFormatting>
  <conditionalFormatting sqref="S21">
    <cfRule type="cellIs" priority="3" dxfId="98" operator="lessThan" stopIfTrue="1">
      <formula>60</formula>
    </cfRule>
  </conditionalFormatting>
  <conditionalFormatting sqref="P15:P21">
    <cfRule type="cellIs" priority="4" dxfId="96" operator="greaterThan" stopIfTrue="1">
      <formula>$P$14</formula>
    </cfRule>
  </conditionalFormatting>
  <printOptions/>
  <pageMargins left="0.2" right="0.2" top="0.23" bottom="0.19" header="0.19" footer="0.19"/>
  <pageSetup horizontalDpi="600" verticalDpi="600" orientation="landscape" paperSize="9" scale="83" r:id="rId1"/>
  <colBreaks count="1" manualBreakCount="1">
    <brk id="28" max="46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AH39"/>
  <sheetViews>
    <sheetView view="pageBreakPreview" zoomScale="75" zoomScaleSheetLayoutView="75" workbookViewId="0" topLeftCell="A1">
      <selection activeCell="A1" sqref="A1:Z31"/>
    </sheetView>
  </sheetViews>
  <sheetFormatPr defaultColWidth="9.140625" defaultRowHeight="12.75"/>
  <cols>
    <col min="1" max="1" width="4.28125" style="0" customWidth="1"/>
    <col min="2" max="2" width="10.8515625" style="0" customWidth="1"/>
    <col min="3" max="3" width="27.8515625" style="0" hidden="1" customWidth="1"/>
    <col min="4" max="4" width="36.8515625" style="0" customWidth="1"/>
    <col min="5" max="5" width="4.8515625" style="0" customWidth="1"/>
    <col min="6" max="6" width="5.00390625" style="0" customWidth="1"/>
    <col min="7" max="7" width="4.8515625" style="0" customWidth="1"/>
    <col min="8" max="8" width="4.00390625" style="0" hidden="1" customWidth="1"/>
    <col min="9" max="9" width="4.421875" style="0" customWidth="1"/>
    <col min="10" max="10" width="5.57421875" style="0" customWidth="1"/>
    <col min="11" max="11" width="5.421875" style="0" customWidth="1"/>
    <col min="12" max="12" width="0.13671875" style="0" hidden="1" customWidth="1"/>
    <col min="13" max="13" width="3.8515625" style="0" customWidth="1"/>
    <col min="14" max="14" width="7.140625" style="0" customWidth="1"/>
    <col min="15" max="15" width="9.421875" style="0" customWidth="1"/>
    <col min="16" max="16" width="8.8515625" style="0" customWidth="1"/>
    <col min="17" max="17" width="8.28125" style="0" customWidth="1"/>
    <col min="18" max="18" width="8.00390625" style="13" customWidth="1"/>
    <col min="19" max="19" width="5.57421875" style="0" customWidth="1"/>
    <col min="20" max="20" width="4.8515625" style="0" customWidth="1"/>
    <col min="21" max="21" width="5.7109375" style="0" customWidth="1"/>
    <col min="22" max="22" width="3.8515625" style="0" customWidth="1"/>
    <col min="23" max="23" width="4.8515625" style="0" customWidth="1"/>
    <col min="24" max="24" width="4.140625" style="0" customWidth="1"/>
    <col min="25" max="25" width="7.7109375" style="0" customWidth="1"/>
    <col min="26" max="26" width="12.421875" style="4" customWidth="1"/>
    <col min="27" max="27" width="10.7109375" style="4" customWidth="1"/>
    <col min="28" max="28" width="7.7109375" style="0" customWidth="1"/>
    <col min="29" max="29" width="8.140625" style="0" customWidth="1"/>
    <col min="30" max="30" width="7.421875" style="0" customWidth="1"/>
    <col min="31" max="31" width="7.28125" style="0" customWidth="1"/>
    <col min="32" max="32" width="5.8515625" style="0" customWidth="1"/>
    <col min="33" max="33" width="6.28125" style="0" customWidth="1"/>
    <col min="34" max="34" width="8.140625" style="8" customWidth="1"/>
  </cols>
  <sheetData>
    <row r="1" spans="19:25" ht="12.75">
      <c r="S1" s="4"/>
      <c r="T1" s="4"/>
      <c r="U1" s="4"/>
      <c r="V1" s="4"/>
      <c r="W1" s="112"/>
      <c r="X1" s="112"/>
      <c r="Y1" s="12"/>
    </row>
    <row r="2" spans="19:25" ht="4.5" customHeight="1">
      <c r="S2" s="4"/>
      <c r="T2" s="4"/>
      <c r="U2" s="4"/>
      <c r="V2" s="4"/>
      <c r="W2" s="4"/>
      <c r="X2" s="4"/>
      <c r="Y2" s="4"/>
    </row>
    <row r="3" spans="19:25" ht="12.75">
      <c r="S3" s="113" t="s">
        <v>9</v>
      </c>
      <c r="T3" s="113"/>
      <c r="U3" s="113"/>
      <c r="V3" s="113"/>
      <c r="W3" s="113"/>
      <c r="X3" s="113"/>
      <c r="Y3" s="4"/>
    </row>
    <row r="4" spans="19:25" ht="4.5" customHeight="1">
      <c r="S4" s="3"/>
      <c r="T4" s="3"/>
      <c r="U4" s="3"/>
      <c r="V4" s="3"/>
      <c r="W4" s="3"/>
      <c r="X4" s="3"/>
      <c r="Y4" s="3"/>
    </row>
    <row r="5" spans="3:27" ht="15" customHeight="1">
      <c r="C5" s="176" t="s">
        <v>41</v>
      </c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"/>
      <c r="Z5" s="12"/>
      <c r="AA5" s="34" t="s">
        <v>18</v>
      </c>
    </row>
    <row r="6" spans="3:27" ht="15" customHeight="1">
      <c r="C6" s="176" t="s">
        <v>44</v>
      </c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"/>
      <c r="AA6">
        <v>0</v>
      </c>
    </row>
    <row r="7" spans="3:25" ht="15" customHeight="1">
      <c r="C7" s="176" t="s">
        <v>151</v>
      </c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"/>
    </row>
    <row r="8" spans="3:25" ht="8.25" customHeight="1"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14"/>
      <c r="S8" s="7"/>
      <c r="T8" s="7"/>
      <c r="U8" s="7"/>
      <c r="V8" s="7"/>
      <c r="W8" s="7"/>
      <c r="X8" s="7"/>
      <c r="Y8" s="7"/>
    </row>
    <row r="9" spans="3:29" ht="12.75">
      <c r="C9" s="177" t="s">
        <v>252</v>
      </c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177"/>
      <c r="W9" s="177"/>
      <c r="X9" s="177"/>
      <c r="Y9" s="18"/>
      <c r="Z9" s="30">
        <v>1300</v>
      </c>
      <c r="AA9" s="33"/>
      <c r="AC9" s="34"/>
    </row>
    <row r="10" spans="3:27" ht="12.75">
      <c r="C10" s="34" t="s">
        <v>40</v>
      </c>
      <c r="D10" s="34"/>
      <c r="S10" s="20">
        <v>10</v>
      </c>
      <c r="U10" s="32">
        <v>0.45</v>
      </c>
      <c r="V10" s="35" t="s">
        <v>42</v>
      </c>
      <c r="W10" s="19">
        <f>IF(S10=1,"1 или 0 стип ком",IF(S10=2,1,IF(S10=4,"1  или 2 стип ком",FLOOR(S10*$U$10,1))))</f>
        <v>4</v>
      </c>
      <c r="Y10" s="8"/>
      <c r="Z10" s="30">
        <v>1892</v>
      </c>
      <c r="AA10" s="33"/>
    </row>
    <row r="11" spans="1:34" s="2" customFormat="1" ht="26.25" customHeight="1">
      <c r="A11" s="205" t="s">
        <v>0</v>
      </c>
      <c r="B11" s="205" t="s">
        <v>1</v>
      </c>
      <c r="C11" s="205" t="s">
        <v>14</v>
      </c>
      <c r="D11" s="197"/>
      <c r="E11" s="108" t="s">
        <v>4</v>
      </c>
      <c r="F11" s="109"/>
      <c r="G11" s="109"/>
      <c r="H11" s="109"/>
      <c r="I11" s="109"/>
      <c r="J11" s="109"/>
      <c r="K11" s="109"/>
      <c r="L11" s="109"/>
      <c r="M11" s="111" t="s">
        <v>7</v>
      </c>
      <c r="N11" s="115" t="s">
        <v>12</v>
      </c>
      <c r="O11" s="115" t="s">
        <v>32</v>
      </c>
      <c r="P11" s="115" t="s">
        <v>16</v>
      </c>
      <c r="Q11" s="115" t="s">
        <v>11</v>
      </c>
      <c r="R11" s="187" t="s">
        <v>17</v>
      </c>
      <c r="S11" s="178" t="s">
        <v>8</v>
      </c>
      <c r="T11" s="179"/>
      <c r="U11" s="179"/>
      <c r="V11" s="179"/>
      <c r="W11" s="179"/>
      <c r="X11" s="180"/>
      <c r="Y11" s="214" t="s">
        <v>13</v>
      </c>
      <c r="Z11" s="196" t="s">
        <v>43</v>
      </c>
      <c r="AA11" s="190" t="s">
        <v>31</v>
      </c>
      <c r="AH11" s="16"/>
    </row>
    <row r="12" spans="1:34" ht="43.5" customHeight="1">
      <c r="A12" s="200"/>
      <c r="B12" s="200"/>
      <c r="C12" s="200"/>
      <c r="D12" s="198"/>
      <c r="E12" s="108" t="s">
        <v>5</v>
      </c>
      <c r="F12" s="109"/>
      <c r="G12" s="109"/>
      <c r="H12" s="109"/>
      <c r="I12" s="110"/>
      <c r="J12" s="108" t="s">
        <v>6</v>
      </c>
      <c r="K12" s="109"/>
      <c r="L12" s="109"/>
      <c r="M12" s="111"/>
      <c r="N12" s="200"/>
      <c r="O12" s="184"/>
      <c r="P12" s="184"/>
      <c r="Q12" s="184"/>
      <c r="R12" s="188"/>
      <c r="S12" s="181"/>
      <c r="T12" s="182"/>
      <c r="U12" s="182"/>
      <c r="V12" s="182"/>
      <c r="W12" s="182"/>
      <c r="X12" s="183"/>
      <c r="Y12" s="215"/>
      <c r="Z12" s="196"/>
      <c r="AA12" s="190"/>
      <c r="AH12" s="114" t="s">
        <v>39</v>
      </c>
    </row>
    <row r="13" spans="1:34" ht="83.25" customHeight="1" thickBot="1">
      <c r="A13" s="200"/>
      <c r="B13" s="200"/>
      <c r="C13" s="200"/>
      <c r="D13" s="198"/>
      <c r="E13" s="119" t="s">
        <v>108</v>
      </c>
      <c r="F13" s="119" t="s">
        <v>114</v>
      </c>
      <c r="G13" s="119" t="s">
        <v>217</v>
      </c>
      <c r="H13" s="119"/>
      <c r="I13" s="119" t="s">
        <v>225</v>
      </c>
      <c r="J13" s="119"/>
      <c r="K13" s="119"/>
      <c r="L13" s="206"/>
      <c r="M13" s="111"/>
      <c r="N13" s="200"/>
      <c r="O13" s="184"/>
      <c r="P13" s="184"/>
      <c r="Q13" s="184"/>
      <c r="R13" s="188"/>
      <c r="S13" s="119" t="s">
        <v>263</v>
      </c>
      <c r="T13" s="119" t="s">
        <v>193</v>
      </c>
      <c r="U13" s="119"/>
      <c r="V13" s="194"/>
      <c r="W13" s="119"/>
      <c r="X13" s="119"/>
      <c r="Y13" s="215"/>
      <c r="Z13" s="196"/>
      <c r="AA13" s="190"/>
      <c r="AB13" s="11" t="s">
        <v>33</v>
      </c>
      <c r="AC13" s="11" t="s">
        <v>34</v>
      </c>
      <c r="AD13" s="11" t="s">
        <v>35</v>
      </c>
      <c r="AE13" s="11" t="s">
        <v>36</v>
      </c>
      <c r="AF13" s="11" t="s">
        <v>37</v>
      </c>
      <c r="AG13" s="11" t="s">
        <v>38</v>
      </c>
      <c r="AH13" s="114"/>
    </row>
    <row r="14" spans="1:27" ht="13.5" thickBot="1">
      <c r="A14" s="201"/>
      <c r="B14" s="201"/>
      <c r="C14" s="201"/>
      <c r="D14" s="199"/>
      <c r="E14" s="107"/>
      <c r="F14" s="107"/>
      <c r="G14" s="107"/>
      <c r="H14" s="107"/>
      <c r="I14" s="107"/>
      <c r="J14" s="107"/>
      <c r="K14" s="107"/>
      <c r="L14" s="207"/>
      <c r="M14" s="111"/>
      <c r="N14" s="201"/>
      <c r="O14" s="185"/>
      <c r="P14" s="36">
        <v>100</v>
      </c>
      <c r="Q14" s="186"/>
      <c r="R14" s="189"/>
      <c r="S14" s="107"/>
      <c r="T14" s="107"/>
      <c r="U14" s="107"/>
      <c r="V14" s="195"/>
      <c r="W14" s="107"/>
      <c r="X14" s="107"/>
      <c r="Y14" s="216"/>
      <c r="Z14" s="196"/>
      <c r="AA14" s="190"/>
    </row>
    <row r="15" spans="1:34" s="7" customFormat="1" ht="15" customHeight="1" thickBot="1">
      <c r="A15" s="57">
        <v>1</v>
      </c>
      <c r="B15" s="136" t="s">
        <v>251</v>
      </c>
      <c r="C15" s="146"/>
      <c r="D15" s="166" t="s">
        <v>260</v>
      </c>
      <c r="E15" s="139">
        <v>100</v>
      </c>
      <c r="F15" s="139">
        <v>77</v>
      </c>
      <c r="G15" s="139">
        <v>92</v>
      </c>
      <c r="H15" s="139"/>
      <c r="I15" s="139">
        <v>85</v>
      </c>
      <c r="J15" s="139"/>
      <c r="K15" s="139"/>
      <c r="L15" s="139"/>
      <c r="M15" s="140">
        <f aca="true" t="shared" si="0" ref="M15:M24">COUNTIF(E15:L15,"&gt;=0")</f>
        <v>4</v>
      </c>
      <c r="N15" s="141">
        <f aca="true" t="shared" si="1" ref="N15:N24">SUM(E15:L15)/M15</f>
        <v>88.5</v>
      </c>
      <c r="O15" s="130">
        <v>95.2</v>
      </c>
      <c r="P15" s="130"/>
      <c r="Q15" s="130">
        <f aca="true" t="shared" si="2" ref="Q15:Q24">N15*0.9+O15*0.1</f>
        <v>89.17</v>
      </c>
      <c r="R15" s="142"/>
      <c r="S15" s="140">
        <v>89</v>
      </c>
      <c r="T15" s="139">
        <v>69</v>
      </c>
      <c r="U15" s="139"/>
      <c r="V15" s="139"/>
      <c r="W15" s="139"/>
      <c r="X15" s="139"/>
      <c r="Y15" s="143"/>
      <c r="Z15" s="144">
        <v>1300</v>
      </c>
      <c r="AA15" s="70" t="e">
        <f>IF(AND(A15=$W$10,#REF!=R15,Q15=#REF!),"УВАГА",0)</f>
        <v>#REF!</v>
      </c>
      <c r="AB15" s="7">
        <f aca="true" t="shared" si="3" ref="AB15:AB29">-(AG15-AF15)</f>
        <v>2</v>
      </c>
      <c r="AC15" s="7">
        <f aca="true" t="shared" si="4" ref="AC15:AC24">IF(A15&lt;=$W$10,1,0)</f>
        <v>1</v>
      </c>
      <c r="AD15" s="7">
        <f aca="true" t="shared" si="5" ref="AD15:AD24">M15+COUNTIF(S15:X15,"&gt;=0")</f>
        <v>6</v>
      </c>
      <c r="AE15" s="7">
        <f aca="true" t="shared" si="6" ref="AE15:AE24">COUNTIF(E15:L15,"&lt;60")+COUNTIF(S15:X15,"&lt;60")</f>
        <v>0</v>
      </c>
      <c r="AF15" s="7">
        <f aca="true" t="shared" si="7" ref="AF15:AF24">COUNTIF(E15:L15,"&gt;=75")</f>
        <v>4</v>
      </c>
      <c r="AG15" s="7">
        <f aca="true" t="shared" si="8" ref="AG15:AG24">COUNTIF(E15:L15,"&gt;=90")</f>
        <v>2</v>
      </c>
      <c r="AH15" s="71">
        <f aca="true" t="shared" si="9" ref="AH15:AH24">AB15/M15</f>
        <v>0.5</v>
      </c>
    </row>
    <row r="16" spans="1:34" s="7" customFormat="1" ht="15" customHeight="1" thickBot="1">
      <c r="A16" s="57">
        <v>2</v>
      </c>
      <c r="B16" s="136" t="s">
        <v>251</v>
      </c>
      <c r="C16" s="146"/>
      <c r="D16" s="167" t="s">
        <v>261</v>
      </c>
      <c r="E16" s="139">
        <v>100</v>
      </c>
      <c r="F16" s="139">
        <v>75</v>
      </c>
      <c r="G16" s="139">
        <v>95</v>
      </c>
      <c r="H16" s="139"/>
      <c r="I16" s="139">
        <v>85</v>
      </c>
      <c r="J16" s="139"/>
      <c r="K16" s="139"/>
      <c r="L16" s="139"/>
      <c r="M16" s="140">
        <f t="shared" si="0"/>
        <v>4</v>
      </c>
      <c r="N16" s="141">
        <f t="shared" si="1"/>
        <v>88.75</v>
      </c>
      <c r="O16" s="130">
        <v>89.5</v>
      </c>
      <c r="P16" s="130"/>
      <c r="Q16" s="130">
        <f t="shared" si="2"/>
        <v>88.825</v>
      </c>
      <c r="R16" s="142"/>
      <c r="S16" s="140">
        <v>87</v>
      </c>
      <c r="T16" s="139">
        <v>91</v>
      </c>
      <c r="U16" s="139"/>
      <c r="V16" s="139"/>
      <c r="W16" s="139"/>
      <c r="X16" s="139"/>
      <c r="Y16" s="143"/>
      <c r="Z16" s="144">
        <v>1300</v>
      </c>
      <c r="AA16" s="70">
        <f>IF(AND(A16=$W$10,R17=R16,Q16=Q17),"УВАГА",0)</f>
        <v>0</v>
      </c>
      <c r="AB16" s="7">
        <f t="shared" si="3"/>
        <v>2</v>
      </c>
      <c r="AC16" s="7">
        <f t="shared" si="4"/>
        <v>1</v>
      </c>
      <c r="AD16" s="7">
        <f t="shared" si="5"/>
        <v>6</v>
      </c>
      <c r="AE16" s="7">
        <f t="shared" si="6"/>
        <v>0</v>
      </c>
      <c r="AF16" s="7">
        <f t="shared" si="7"/>
        <v>4</v>
      </c>
      <c r="AG16" s="7">
        <f t="shared" si="8"/>
        <v>2</v>
      </c>
      <c r="AH16" s="71">
        <f t="shared" si="9"/>
        <v>0.5</v>
      </c>
    </row>
    <row r="17" spans="1:34" s="7" customFormat="1" ht="15" customHeight="1" thickBot="1">
      <c r="A17" s="57">
        <v>3</v>
      </c>
      <c r="B17" s="136" t="s">
        <v>251</v>
      </c>
      <c r="C17" s="137" t="s">
        <v>26</v>
      </c>
      <c r="D17" s="167" t="s">
        <v>256</v>
      </c>
      <c r="E17" s="139">
        <v>100</v>
      </c>
      <c r="F17" s="139">
        <v>90</v>
      </c>
      <c r="G17" s="139">
        <v>95</v>
      </c>
      <c r="H17" s="139"/>
      <c r="I17" s="139">
        <v>90</v>
      </c>
      <c r="J17" s="139"/>
      <c r="K17" s="139"/>
      <c r="L17" s="139"/>
      <c r="M17" s="140">
        <f t="shared" si="0"/>
        <v>4</v>
      </c>
      <c r="N17" s="141">
        <f t="shared" si="1"/>
        <v>93.75</v>
      </c>
      <c r="O17" s="130">
        <v>14.3</v>
      </c>
      <c r="P17" s="130"/>
      <c r="Q17" s="130">
        <f t="shared" si="2"/>
        <v>85.805</v>
      </c>
      <c r="R17" s="142"/>
      <c r="S17" s="140">
        <v>99</v>
      </c>
      <c r="T17" s="139">
        <v>75</v>
      </c>
      <c r="U17" s="139"/>
      <c r="V17" s="139"/>
      <c r="W17" s="139"/>
      <c r="X17" s="139"/>
      <c r="Y17" s="143"/>
      <c r="Z17" s="144">
        <v>1892</v>
      </c>
      <c r="AA17" s="70">
        <f>IF(AND(A17=$W$10,R18=R17,Q17=Q18),"УВАГА",0)</f>
        <v>0</v>
      </c>
      <c r="AB17" s="7">
        <f t="shared" si="3"/>
        <v>0</v>
      </c>
      <c r="AC17" s="7">
        <f t="shared" si="4"/>
        <v>1</v>
      </c>
      <c r="AD17" s="7">
        <f t="shared" si="5"/>
        <v>6</v>
      </c>
      <c r="AE17" s="7">
        <f t="shared" si="6"/>
        <v>0</v>
      </c>
      <c r="AF17" s="7">
        <f t="shared" si="7"/>
        <v>4</v>
      </c>
      <c r="AG17" s="7">
        <f t="shared" si="8"/>
        <v>4</v>
      </c>
      <c r="AH17" s="71">
        <f t="shared" si="9"/>
        <v>0</v>
      </c>
    </row>
    <row r="18" spans="1:34" s="7" customFormat="1" ht="15" customHeight="1" thickBot="1">
      <c r="A18" s="57">
        <v>4</v>
      </c>
      <c r="B18" s="136" t="s">
        <v>251</v>
      </c>
      <c r="C18" s="146"/>
      <c r="D18" s="167" t="s">
        <v>259</v>
      </c>
      <c r="E18" s="139">
        <v>100</v>
      </c>
      <c r="F18" s="139">
        <v>95</v>
      </c>
      <c r="G18" s="139">
        <v>93</v>
      </c>
      <c r="H18" s="139"/>
      <c r="I18" s="139">
        <v>90</v>
      </c>
      <c r="J18" s="139"/>
      <c r="K18" s="139"/>
      <c r="L18" s="139"/>
      <c r="M18" s="140">
        <f t="shared" si="0"/>
        <v>4</v>
      </c>
      <c r="N18" s="141">
        <f t="shared" si="1"/>
        <v>94.5</v>
      </c>
      <c r="O18" s="130"/>
      <c r="P18" s="130"/>
      <c r="Q18" s="130">
        <f t="shared" si="2"/>
        <v>85.05</v>
      </c>
      <c r="R18" s="142"/>
      <c r="S18" s="140">
        <v>95</v>
      </c>
      <c r="T18" s="139">
        <v>80</v>
      </c>
      <c r="U18" s="139"/>
      <c r="V18" s="139"/>
      <c r="W18" s="139"/>
      <c r="X18" s="139"/>
      <c r="Y18" s="143"/>
      <c r="Z18" s="144">
        <v>1892</v>
      </c>
      <c r="AA18" s="70">
        <f>IF(AND(A18=$W$10,R19=R18,Q18=Q19),"УВАГА",)</f>
        <v>0</v>
      </c>
      <c r="AB18" s="7">
        <f t="shared" si="3"/>
        <v>0</v>
      </c>
      <c r="AC18" s="7">
        <f t="shared" si="4"/>
        <v>1</v>
      </c>
      <c r="AD18" s="7">
        <f t="shared" si="5"/>
        <v>6</v>
      </c>
      <c r="AE18" s="7">
        <f t="shared" si="6"/>
        <v>0</v>
      </c>
      <c r="AF18" s="7">
        <f t="shared" si="7"/>
        <v>4</v>
      </c>
      <c r="AG18" s="7">
        <f t="shared" si="8"/>
        <v>4</v>
      </c>
      <c r="AH18" s="71">
        <f t="shared" si="9"/>
        <v>0</v>
      </c>
    </row>
    <row r="19" spans="1:34" s="7" customFormat="1" ht="15" customHeight="1" thickBot="1">
      <c r="A19" s="59">
        <v>5</v>
      </c>
      <c r="B19" s="40" t="s">
        <v>251</v>
      </c>
      <c r="C19" s="68" t="s">
        <v>21</v>
      </c>
      <c r="D19" s="94" t="s">
        <v>255</v>
      </c>
      <c r="E19" s="63">
        <v>75</v>
      </c>
      <c r="F19" s="63">
        <v>75</v>
      </c>
      <c r="G19" s="63">
        <v>85</v>
      </c>
      <c r="H19" s="63"/>
      <c r="I19" s="63">
        <v>85</v>
      </c>
      <c r="J19" s="63"/>
      <c r="K19" s="63"/>
      <c r="L19" s="63"/>
      <c r="M19" s="62">
        <f t="shared" si="0"/>
        <v>4</v>
      </c>
      <c r="N19" s="64">
        <f t="shared" si="1"/>
        <v>80</v>
      </c>
      <c r="O19" s="65">
        <v>100</v>
      </c>
      <c r="P19" s="65"/>
      <c r="Q19" s="65">
        <f t="shared" si="2"/>
        <v>82</v>
      </c>
      <c r="R19" s="66"/>
      <c r="S19" s="62">
        <v>76</v>
      </c>
      <c r="T19" s="63">
        <v>75</v>
      </c>
      <c r="U19" s="63"/>
      <c r="V19" s="63"/>
      <c r="W19" s="63"/>
      <c r="X19" s="63"/>
      <c r="Y19" s="67"/>
      <c r="Z19" s="58"/>
      <c r="AA19" s="70">
        <f>IF(AND(A19=$W$10,R20=R19,Q19=Q20),"УВАГА",0)</f>
        <v>0</v>
      </c>
      <c r="AB19" s="7">
        <f t="shared" si="3"/>
        <v>4</v>
      </c>
      <c r="AC19" s="7">
        <f t="shared" si="4"/>
        <v>0</v>
      </c>
      <c r="AD19" s="7">
        <f t="shared" si="5"/>
        <v>6</v>
      </c>
      <c r="AE19" s="7">
        <f t="shared" si="6"/>
        <v>0</v>
      </c>
      <c r="AF19" s="7">
        <f t="shared" si="7"/>
        <v>4</v>
      </c>
      <c r="AG19" s="7">
        <f t="shared" si="8"/>
        <v>0</v>
      </c>
      <c r="AH19" s="71">
        <f t="shared" si="9"/>
        <v>1</v>
      </c>
    </row>
    <row r="20" spans="1:34" s="7" customFormat="1" ht="15" customHeight="1" thickBot="1">
      <c r="A20" s="59">
        <v>6</v>
      </c>
      <c r="B20" s="40" t="s">
        <v>251</v>
      </c>
      <c r="C20" s="60" t="s">
        <v>22</v>
      </c>
      <c r="D20" s="93" t="s">
        <v>257</v>
      </c>
      <c r="E20" s="63">
        <v>94</v>
      </c>
      <c r="F20" s="63">
        <v>77</v>
      </c>
      <c r="G20" s="63">
        <v>95</v>
      </c>
      <c r="H20" s="63"/>
      <c r="I20" s="63">
        <v>85</v>
      </c>
      <c r="J20" s="63"/>
      <c r="K20" s="63"/>
      <c r="L20" s="63"/>
      <c r="M20" s="62">
        <f t="shared" si="0"/>
        <v>4</v>
      </c>
      <c r="N20" s="64">
        <f t="shared" si="1"/>
        <v>87.75</v>
      </c>
      <c r="O20" s="65"/>
      <c r="P20" s="65"/>
      <c r="Q20" s="65">
        <f t="shared" si="2"/>
        <v>78.97500000000001</v>
      </c>
      <c r="R20" s="66"/>
      <c r="S20" s="62">
        <v>98</v>
      </c>
      <c r="T20" s="63">
        <v>60</v>
      </c>
      <c r="U20" s="63"/>
      <c r="V20" s="63"/>
      <c r="W20" s="63"/>
      <c r="X20" s="63"/>
      <c r="Y20" s="67"/>
      <c r="Z20" s="58"/>
      <c r="AA20" s="70">
        <f>IF(AND(A20=$W$10,R24=R20,Q20=Q24),"УВАГА",0)</f>
        <v>0</v>
      </c>
      <c r="AB20" s="7">
        <f t="shared" si="3"/>
        <v>2</v>
      </c>
      <c r="AC20" s="7">
        <f t="shared" si="4"/>
        <v>0</v>
      </c>
      <c r="AD20" s="7">
        <f t="shared" si="5"/>
        <v>6</v>
      </c>
      <c r="AE20" s="7">
        <f t="shared" si="6"/>
        <v>0</v>
      </c>
      <c r="AF20" s="7">
        <f t="shared" si="7"/>
        <v>4</v>
      </c>
      <c r="AG20" s="7">
        <f t="shared" si="8"/>
        <v>2</v>
      </c>
      <c r="AH20" s="71">
        <f t="shared" si="9"/>
        <v>0.5</v>
      </c>
    </row>
    <row r="21" spans="1:34" s="7" customFormat="1" ht="15" customHeight="1" thickBot="1">
      <c r="A21" s="59">
        <v>7</v>
      </c>
      <c r="B21" s="40" t="s">
        <v>251</v>
      </c>
      <c r="C21" s="60" t="s">
        <v>27</v>
      </c>
      <c r="D21" s="94" t="s">
        <v>262</v>
      </c>
      <c r="E21" s="63">
        <v>75</v>
      </c>
      <c r="F21" s="63">
        <v>85</v>
      </c>
      <c r="G21" s="63">
        <v>90</v>
      </c>
      <c r="H21" s="63"/>
      <c r="I21" s="63">
        <v>85</v>
      </c>
      <c r="J21" s="63"/>
      <c r="K21" s="63"/>
      <c r="L21" s="63"/>
      <c r="M21" s="62">
        <f t="shared" si="0"/>
        <v>4</v>
      </c>
      <c r="N21" s="64">
        <f t="shared" si="1"/>
        <v>83.75</v>
      </c>
      <c r="O21" s="65">
        <v>19</v>
      </c>
      <c r="P21" s="65"/>
      <c r="Q21" s="65">
        <f t="shared" si="2"/>
        <v>77.275</v>
      </c>
      <c r="R21" s="66"/>
      <c r="S21" s="62">
        <v>93</v>
      </c>
      <c r="T21" s="63">
        <v>70</v>
      </c>
      <c r="U21" s="63"/>
      <c r="V21" s="63"/>
      <c r="W21" s="63"/>
      <c r="X21" s="63"/>
      <c r="Y21" s="67"/>
      <c r="Z21" s="58"/>
      <c r="AA21" s="70"/>
      <c r="AB21" s="7">
        <f t="shared" si="3"/>
        <v>3</v>
      </c>
      <c r="AC21" s="7">
        <f t="shared" si="4"/>
        <v>0</v>
      </c>
      <c r="AD21" s="7">
        <f t="shared" si="5"/>
        <v>6</v>
      </c>
      <c r="AE21" s="7">
        <f t="shared" si="6"/>
        <v>0</v>
      </c>
      <c r="AF21" s="7">
        <f t="shared" si="7"/>
        <v>4</v>
      </c>
      <c r="AG21" s="7">
        <f t="shared" si="8"/>
        <v>1</v>
      </c>
      <c r="AH21" s="71">
        <f t="shared" si="9"/>
        <v>0.75</v>
      </c>
    </row>
    <row r="22" spans="1:34" s="7" customFormat="1" ht="15" customHeight="1" thickBot="1">
      <c r="A22" s="59">
        <v>8</v>
      </c>
      <c r="B22" s="40" t="s">
        <v>251</v>
      </c>
      <c r="C22" s="68" t="s">
        <v>19</v>
      </c>
      <c r="D22" s="94" t="s">
        <v>253</v>
      </c>
      <c r="E22" s="63">
        <v>90</v>
      </c>
      <c r="F22" s="63">
        <v>68</v>
      </c>
      <c r="G22" s="63">
        <v>65</v>
      </c>
      <c r="H22" s="63"/>
      <c r="I22" s="63">
        <v>75</v>
      </c>
      <c r="J22" s="63"/>
      <c r="K22" s="63"/>
      <c r="L22" s="63"/>
      <c r="M22" s="62">
        <f t="shared" si="0"/>
        <v>4</v>
      </c>
      <c r="N22" s="64">
        <f t="shared" si="1"/>
        <v>74.5</v>
      </c>
      <c r="O22" s="65"/>
      <c r="P22" s="65"/>
      <c r="Q22" s="65">
        <f t="shared" si="2"/>
        <v>67.05</v>
      </c>
      <c r="R22" s="66"/>
      <c r="S22" s="62">
        <v>89</v>
      </c>
      <c r="T22" s="63">
        <v>60</v>
      </c>
      <c r="U22" s="63"/>
      <c r="V22" s="63"/>
      <c r="W22" s="63"/>
      <c r="X22" s="63"/>
      <c r="Y22" s="67"/>
      <c r="Z22" s="58"/>
      <c r="AA22" s="70"/>
      <c r="AB22" s="7">
        <f t="shared" si="3"/>
        <v>1</v>
      </c>
      <c r="AC22" s="7">
        <f t="shared" si="4"/>
        <v>0</v>
      </c>
      <c r="AD22" s="7">
        <f t="shared" si="5"/>
        <v>6</v>
      </c>
      <c r="AE22" s="7">
        <f t="shared" si="6"/>
        <v>0</v>
      </c>
      <c r="AF22" s="7">
        <f t="shared" si="7"/>
        <v>2</v>
      </c>
      <c r="AG22" s="7">
        <f t="shared" si="8"/>
        <v>1</v>
      </c>
      <c r="AH22" s="71">
        <f t="shared" si="9"/>
        <v>0.25</v>
      </c>
    </row>
    <row r="23" spans="1:34" s="7" customFormat="1" ht="15" customHeight="1" thickBot="1">
      <c r="A23" s="59">
        <v>9</v>
      </c>
      <c r="B23" s="40" t="s">
        <v>251</v>
      </c>
      <c r="C23" s="60" t="s">
        <v>20</v>
      </c>
      <c r="D23" s="94" t="s">
        <v>254</v>
      </c>
      <c r="E23" s="63">
        <v>60</v>
      </c>
      <c r="F23" s="63">
        <v>65</v>
      </c>
      <c r="G23" s="63">
        <v>80</v>
      </c>
      <c r="H23" s="63"/>
      <c r="I23" s="63">
        <v>75</v>
      </c>
      <c r="J23" s="63"/>
      <c r="K23" s="63"/>
      <c r="L23" s="63"/>
      <c r="M23" s="62">
        <f t="shared" si="0"/>
        <v>4</v>
      </c>
      <c r="N23" s="64">
        <f t="shared" si="1"/>
        <v>70</v>
      </c>
      <c r="O23" s="65"/>
      <c r="P23" s="65"/>
      <c r="Q23" s="65">
        <f t="shared" si="2"/>
        <v>63</v>
      </c>
      <c r="R23" s="66"/>
      <c r="S23" s="62">
        <v>69</v>
      </c>
      <c r="T23" s="63">
        <v>80</v>
      </c>
      <c r="U23" s="63"/>
      <c r="V23" s="63"/>
      <c r="W23" s="63"/>
      <c r="X23" s="63"/>
      <c r="Y23" s="67"/>
      <c r="Z23" s="58"/>
      <c r="AA23" s="70"/>
      <c r="AB23" s="7">
        <f t="shared" si="3"/>
        <v>2</v>
      </c>
      <c r="AC23" s="7">
        <f t="shared" si="4"/>
        <v>0</v>
      </c>
      <c r="AD23" s="7">
        <f t="shared" si="5"/>
        <v>6</v>
      </c>
      <c r="AE23" s="7">
        <f t="shared" si="6"/>
        <v>0</v>
      </c>
      <c r="AF23" s="7">
        <f t="shared" si="7"/>
        <v>2</v>
      </c>
      <c r="AG23" s="7">
        <f t="shared" si="8"/>
        <v>0</v>
      </c>
      <c r="AH23" s="71">
        <f t="shared" si="9"/>
        <v>0.5</v>
      </c>
    </row>
    <row r="24" spans="1:34" s="7" customFormat="1" ht="15" customHeight="1" thickBot="1">
      <c r="A24" s="59">
        <v>10</v>
      </c>
      <c r="B24" s="40" t="s">
        <v>251</v>
      </c>
      <c r="C24" s="68" t="s">
        <v>23</v>
      </c>
      <c r="D24" s="94" t="s">
        <v>258</v>
      </c>
      <c r="E24" s="63">
        <v>76</v>
      </c>
      <c r="F24" s="63">
        <v>68</v>
      </c>
      <c r="G24" s="63">
        <v>60</v>
      </c>
      <c r="H24" s="63"/>
      <c r="I24" s="63">
        <v>75</v>
      </c>
      <c r="J24" s="63"/>
      <c r="K24" s="63"/>
      <c r="L24" s="63"/>
      <c r="M24" s="62">
        <f t="shared" si="0"/>
        <v>4</v>
      </c>
      <c r="N24" s="64">
        <f t="shared" si="1"/>
        <v>69.75</v>
      </c>
      <c r="O24" s="65"/>
      <c r="P24" s="65"/>
      <c r="Q24" s="65">
        <f t="shared" si="2"/>
        <v>62.775</v>
      </c>
      <c r="R24" s="66"/>
      <c r="S24" s="62">
        <v>68</v>
      </c>
      <c r="T24" s="63">
        <v>75</v>
      </c>
      <c r="U24" s="63"/>
      <c r="V24" s="63"/>
      <c r="W24" s="63"/>
      <c r="X24" s="63"/>
      <c r="Y24" s="67"/>
      <c r="Z24" s="58"/>
      <c r="AA24" s="70">
        <f>IF(AND(A24=$W$10,R25=R24,Q24=Q25),"УВАГА",0)</f>
        <v>0</v>
      </c>
      <c r="AB24" s="7">
        <f t="shared" si="3"/>
        <v>2</v>
      </c>
      <c r="AC24" s="7">
        <f t="shared" si="4"/>
        <v>0</v>
      </c>
      <c r="AD24" s="7">
        <f t="shared" si="5"/>
        <v>6</v>
      </c>
      <c r="AE24" s="7">
        <f t="shared" si="6"/>
        <v>0</v>
      </c>
      <c r="AF24" s="7">
        <f t="shared" si="7"/>
        <v>2</v>
      </c>
      <c r="AG24" s="7">
        <f t="shared" si="8"/>
        <v>0</v>
      </c>
      <c r="AH24" s="71">
        <f t="shared" si="9"/>
        <v>0.5</v>
      </c>
    </row>
    <row r="25" spans="3:34" s="21" customFormat="1" ht="12.75">
      <c r="C25" s="43"/>
      <c r="D25" s="43"/>
      <c r="E25" s="43"/>
      <c r="F25" s="43"/>
      <c r="G25" s="43"/>
      <c r="H25" s="44"/>
      <c r="I25" s="203" t="s">
        <v>2</v>
      </c>
      <c r="J25" s="203"/>
      <c r="K25" s="203"/>
      <c r="L25" s="203"/>
      <c r="M25" s="44"/>
      <c r="N25" s="22"/>
      <c r="O25" s="22"/>
      <c r="P25" s="22"/>
      <c r="Q25" s="22"/>
      <c r="R25" s="23"/>
      <c r="S25" s="44"/>
      <c r="T25" s="44"/>
      <c r="U25" s="44"/>
      <c r="V25" s="44"/>
      <c r="W25" s="44"/>
      <c r="X25" s="22"/>
      <c r="Y25" s="24"/>
      <c r="Z25" s="31"/>
      <c r="AA25" s="31"/>
      <c r="AB25" s="21">
        <f t="shared" si="3"/>
        <v>0</v>
      </c>
      <c r="AH25" s="25"/>
    </row>
    <row r="26" spans="5:34" s="21" customFormat="1" ht="12.75">
      <c r="E26" s="43"/>
      <c r="F26" s="43"/>
      <c r="G26" s="43"/>
      <c r="H26" s="45"/>
      <c r="I26" s="204" t="s">
        <v>3</v>
      </c>
      <c r="J26" s="204"/>
      <c r="K26" s="204"/>
      <c r="L26" s="204"/>
      <c r="M26" s="45"/>
      <c r="N26" s="45"/>
      <c r="O26" s="45"/>
      <c r="P26" s="45"/>
      <c r="Q26" s="45"/>
      <c r="R26" s="46"/>
      <c r="S26" s="26"/>
      <c r="T26" s="26"/>
      <c r="U26" s="26"/>
      <c r="V26" s="26"/>
      <c r="W26" s="44"/>
      <c r="X26" s="44"/>
      <c r="Y26" s="27"/>
      <c r="Z26" s="31"/>
      <c r="AA26" s="31"/>
      <c r="AB26" s="21">
        <f t="shared" si="3"/>
        <v>0</v>
      </c>
      <c r="AH26" s="25"/>
    </row>
    <row r="27" spans="3:34" s="21" customFormat="1" ht="12.75">
      <c r="C27" s="45" t="s">
        <v>10</v>
      </c>
      <c r="D27" s="45"/>
      <c r="R27" s="28"/>
      <c r="S27" s="27"/>
      <c r="T27" s="27"/>
      <c r="U27" s="27"/>
      <c r="V27" s="27"/>
      <c r="W27" s="27"/>
      <c r="X27" s="27"/>
      <c r="Y27" s="27"/>
      <c r="Z27" s="31"/>
      <c r="AA27" s="31"/>
      <c r="AB27" s="21">
        <f t="shared" si="3"/>
        <v>0</v>
      </c>
      <c r="AH27" s="25"/>
    </row>
    <row r="28" spans="8:34" s="21" customFormat="1" ht="12.75">
      <c r="H28" s="44"/>
      <c r="I28" s="203" t="s">
        <v>2</v>
      </c>
      <c r="J28" s="203"/>
      <c r="K28" s="203"/>
      <c r="L28" s="203"/>
      <c r="M28" s="44"/>
      <c r="N28" s="22"/>
      <c r="O28" s="22"/>
      <c r="P28" s="22"/>
      <c r="Q28" s="22"/>
      <c r="R28" s="23"/>
      <c r="S28" s="44"/>
      <c r="T28" s="44"/>
      <c r="U28" s="44"/>
      <c r="V28" s="44"/>
      <c r="W28" s="44"/>
      <c r="X28" s="22"/>
      <c r="Y28" s="27"/>
      <c r="Z28" s="31"/>
      <c r="AA28" s="31"/>
      <c r="AB28" s="21">
        <f t="shared" si="3"/>
        <v>0</v>
      </c>
      <c r="AH28" s="25"/>
    </row>
    <row r="29" spans="8:34" s="21" customFormat="1" ht="12.75">
      <c r="H29" s="45"/>
      <c r="I29" s="204" t="s">
        <v>3</v>
      </c>
      <c r="J29" s="204"/>
      <c r="K29" s="204"/>
      <c r="L29" s="204"/>
      <c r="M29" s="45"/>
      <c r="N29" s="45"/>
      <c r="O29" s="45"/>
      <c r="P29" s="45"/>
      <c r="Q29" s="45"/>
      <c r="R29" s="46"/>
      <c r="S29" s="26"/>
      <c r="T29" s="26"/>
      <c r="U29" s="26"/>
      <c r="V29" s="26"/>
      <c r="W29" s="44"/>
      <c r="X29" s="44"/>
      <c r="Y29" s="27"/>
      <c r="Z29" s="31"/>
      <c r="AA29" s="31"/>
      <c r="AB29" s="21">
        <f t="shared" si="3"/>
        <v>0</v>
      </c>
      <c r="AH29" s="25"/>
    </row>
    <row r="30" spans="3:34" s="21" customFormat="1" ht="7.5" customHeight="1">
      <c r="C30" s="45"/>
      <c r="D30" s="45"/>
      <c r="R30" s="28"/>
      <c r="Z30" s="31"/>
      <c r="AA30" s="31"/>
      <c r="AH30" s="25"/>
    </row>
    <row r="31" spans="3:34" s="21" customFormat="1" ht="12.75">
      <c r="C31" s="47"/>
      <c r="D31" s="47"/>
      <c r="H31" s="45"/>
      <c r="I31" s="29"/>
      <c r="J31" s="29"/>
      <c r="K31" s="29"/>
      <c r="L31" s="29"/>
      <c r="M31" s="45"/>
      <c r="N31" s="45"/>
      <c r="O31" s="45"/>
      <c r="P31" s="45"/>
      <c r="Q31" s="45"/>
      <c r="R31" s="46"/>
      <c r="Z31" s="31"/>
      <c r="AA31" s="31"/>
      <c r="AH31" s="25"/>
    </row>
    <row r="32" spans="3:25" ht="12.75"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9"/>
      <c r="S32" s="48"/>
      <c r="T32" s="48"/>
      <c r="U32" s="48"/>
      <c r="V32" s="48"/>
      <c r="W32" s="48"/>
      <c r="X32" s="48"/>
      <c r="Y32" s="48"/>
    </row>
    <row r="33" spans="3:25" ht="16.5" customHeight="1"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1"/>
      <c r="S33" s="50"/>
      <c r="T33" s="50"/>
      <c r="U33" s="50"/>
      <c r="V33" s="50"/>
      <c r="W33" s="50"/>
      <c r="X33" s="50"/>
      <c r="Y33" s="50"/>
    </row>
    <row r="34" spans="3:25" ht="15.75" customHeight="1">
      <c r="C34" s="48"/>
      <c r="D34" s="48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1"/>
      <c r="S34" s="50"/>
      <c r="T34" s="50"/>
      <c r="U34" s="50"/>
      <c r="V34" s="50"/>
      <c r="W34" s="50"/>
      <c r="X34" s="50"/>
      <c r="Y34" s="50"/>
    </row>
    <row r="35" spans="3:25" ht="12.75">
      <c r="C35" s="48"/>
      <c r="D35" s="48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S35" s="10"/>
      <c r="T35" s="10"/>
      <c r="U35" s="10"/>
      <c r="V35" s="10"/>
      <c r="W35" s="10"/>
      <c r="X35" s="10"/>
      <c r="Y35" s="10"/>
    </row>
    <row r="36" spans="5:25" ht="12.75"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S36" s="10"/>
      <c r="T36" s="10"/>
      <c r="U36" s="10"/>
      <c r="V36" s="10"/>
      <c r="W36" s="10"/>
      <c r="X36" s="10"/>
      <c r="Y36" s="10"/>
    </row>
    <row r="37" spans="3:4" ht="12.75">
      <c r="C37" s="52"/>
      <c r="D37" s="52"/>
    </row>
    <row r="38" spans="1:34" s="34" customFormat="1" ht="27" customHeight="1">
      <c r="A38" s="202"/>
      <c r="B38" s="20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3"/>
      <c r="S38" s="52"/>
      <c r="T38" s="52"/>
      <c r="U38" s="52"/>
      <c r="V38" s="52"/>
      <c r="W38" s="52"/>
      <c r="X38" s="52"/>
      <c r="Y38" s="52"/>
      <c r="Z38" s="54"/>
      <c r="AA38" s="54"/>
      <c r="AH38" s="55"/>
    </row>
    <row r="39" spans="5:25" ht="29.25" customHeight="1"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3"/>
      <c r="S39" s="52"/>
      <c r="T39" s="52"/>
      <c r="U39" s="52"/>
      <c r="V39" s="52"/>
      <c r="W39" s="52"/>
      <c r="X39" s="52"/>
      <c r="Y39" s="52"/>
    </row>
  </sheetData>
  <sheetProtection/>
  <mergeCells count="43">
    <mergeCell ref="C7:X7"/>
    <mergeCell ref="C9:X9"/>
    <mergeCell ref="S11:X12"/>
    <mergeCell ref="J13:J14"/>
    <mergeCell ref="F13:F14"/>
    <mergeCell ref="J12:L12"/>
    <mergeCell ref="E12:I12"/>
    <mergeCell ref="M11:M14"/>
    <mergeCell ref="X13:X14"/>
    <mergeCell ref="T13:T14"/>
    <mergeCell ref="W1:X1"/>
    <mergeCell ref="S3:X3"/>
    <mergeCell ref="C5:X5"/>
    <mergeCell ref="C6:X6"/>
    <mergeCell ref="AH12:AH13"/>
    <mergeCell ref="O11:O14"/>
    <mergeCell ref="P11:P13"/>
    <mergeCell ref="Q11:Q14"/>
    <mergeCell ref="R11:R14"/>
    <mergeCell ref="S13:S14"/>
    <mergeCell ref="AA11:AA14"/>
    <mergeCell ref="Y11:Y14"/>
    <mergeCell ref="W13:W14"/>
    <mergeCell ref="U13:U14"/>
    <mergeCell ref="V13:V14"/>
    <mergeCell ref="Z11:Z14"/>
    <mergeCell ref="D11:D14"/>
    <mergeCell ref="H13:H14"/>
    <mergeCell ref="I13:I14"/>
    <mergeCell ref="G13:G14"/>
    <mergeCell ref="N11:N14"/>
    <mergeCell ref="E13:E14"/>
    <mergeCell ref="K13:K14"/>
    <mergeCell ref="A38:B38"/>
    <mergeCell ref="I25:L25"/>
    <mergeCell ref="I26:L26"/>
    <mergeCell ref="I28:L28"/>
    <mergeCell ref="I29:L29"/>
    <mergeCell ref="A11:A14"/>
    <mergeCell ref="B11:B14"/>
    <mergeCell ref="C11:C14"/>
    <mergeCell ref="E11:L11"/>
    <mergeCell ref="L13:L14"/>
  </mergeCells>
  <conditionalFormatting sqref="A15:A24">
    <cfRule type="cellIs" priority="1" dxfId="96" operator="equal" stopIfTrue="1">
      <formula>$W$10</formula>
    </cfRule>
  </conditionalFormatting>
  <conditionalFormatting sqref="T19:T24 U15:X24 E15:K24">
    <cfRule type="cellIs" priority="2" dxfId="97" operator="between" stopIfTrue="1">
      <formula>0</formula>
      <formula>59</formula>
    </cfRule>
  </conditionalFormatting>
  <conditionalFormatting sqref="S15:S24">
    <cfRule type="cellIs" priority="3" dxfId="98" operator="lessThan" stopIfTrue="1">
      <formula>60</formula>
    </cfRule>
  </conditionalFormatting>
  <conditionalFormatting sqref="P15:P24">
    <cfRule type="cellIs" priority="4" dxfId="96" operator="greaterThan" stopIfTrue="1">
      <formula>$P$14</formula>
    </cfRule>
  </conditionalFormatting>
  <printOptions/>
  <pageMargins left="0.2" right="0.2" top="0.23" bottom="0.19" header="0.19" footer="0.19"/>
  <pageSetup horizontalDpi="600" verticalDpi="600" orientation="landscape" paperSize="9" scale="83" r:id="rId1"/>
  <colBreaks count="1" manualBreakCount="1">
    <brk id="28" max="46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AH32"/>
  <sheetViews>
    <sheetView tabSelected="1" view="pageBreakPreview" zoomScale="75" zoomScaleSheetLayoutView="75" workbookViewId="0" topLeftCell="A1">
      <selection activeCell="A1" sqref="A1:Z24"/>
    </sheetView>
  </sheetViews>
  <sheetFormatPr defaultColWidth="9.140625" defaultRowHeight="12.75"/>
  <cols>
    <col min="1" max="1" width="4.28125" style="0" customWidth="1"/>
    <col min="2" max="2" width="9.8515625" style="0" customWidth="1"/>
    <col min="3" max="3" width="27.8515625" style="0" hidden="1" customWidth="1"/>
    <col min="4" max="4" width="35.7109375" style="0" customWidth="1"/>
    <col min="5" max="5" width="4.7109375" style="0" customWidth="1"/>
    <col min="6" max="6" width="4.421875" style="0" customWidth="1"/>
    <col min="7" max="7" width="6.00390625" style="0" customWidth="1"/>
    <col min="8" max="8" width="4.140625" style="0" hidden="1" customWidth="1"/>
    <col min="9" max="10" width="4.421875" style="0" customWidth="1"/>
    <col min="11" max="11" width="3.421875" style="0" customWidth="1"/>
    <col min="12" max="12" width="3.00390625" style="0" customWidth="1"/>
    <col min="13" max="13" width="3.8515625" style="0" customWidth="1"/>
    <col min="14" max="14" width="7.140625" style="0" customWidth="1"/>
    <col min="15" max="15" width="9.421875" style="0" customWidth="1"/>
    <col min="16" max="16" width="8.7109375" style="0" customWidth="1"/>
    <col min="17" max="17" width="8.28125" style="0" customWidth="1"/>
    <col min="18" max="18" width="8.00390625" style="13" customWidth="1"/>
    <col min="19" max="19" width="5.7109375" style="0" bestFit="1" customWidth="1"/>
    <col min="20" max="20" width="5.421875" style="0" customWidth="1"/>
    <col min="21" max="21" width="5.7109375" style="0" customWidth="1"/>
    <col min="22" max="22" width="5.421875" style="0" customWidth="1"/>
    <col min="23" max="23" width="4.421875" style="0" customWidth="1"/>
    <col min="24" max="24" width="4.140625" style="0" hidden="1" customWidth="1"/>
    <col min="25" max="25" width="8.421875" style="0" customWidth="1"/>
    <col min="26" max="26" width="12.421875" style="4" customWidth="1"/>
    <col min="27" max="27" width="10.7109375" style="4" customWidth="1"/>
    <col min="28" max="28" width="7.7109375" style="0" customWidth="1"/>
    <col min="29" max="29" width="8.140625" style="0" customWidth="1"/>
    <col min="30" max="30" width="7.421875" style="0" customWidth="1"/>
    <col min="31" max="31" width="7.28125" style="0" customWidth="1"/>
    <col min="32" max="32" width="5.8515625" style="0" customWidth="1"/>
    <col min="33" max="33" width="6.28125" style="0" customWidth="1"/>
    <col min="34" max="34" width="8.140625" style="8" customWidth="1"/>
  </cols>
  <sheetData>
    <row r="1" spans="19:25" ht="12.75">
      <c r="S1" s="4"/>
      <c r="T1" s="4"/>
      <c r="U1" s="4"/>
      <c r="V1" s="4"/>
      <c r="W1" s="112"/>
      <c r="X1" s="112"/>
      <c r="Y1" s="12"/>
    </row>
    <row r="2" spans="19:25" ht="4.5" customHeight="1">
      <c r="S2" s="4"/>
      <c r="T2" s="4"/>
      <c r="U2" s="4"/>
      <c r="V2" s="4"/>
      <c r="W2" s="4"/>
      <c r="X2" s="4"/>
      <c r="Y2" s="4"/>
    </row>
    <row r="3" spans="19:25" ht="12.75">
      <c r="S3" s="113" t="s">
        <v>9</v>
      </c>
      <c r="T3" s="113"/>
      <c r="U3" s="113"/>
      <c r="V3" s="113"/>
      <c r="W3" s="113"/>
      <c r="X3" s="113"/>
      <c r="Y3" s="4"/>
    </row>
    <row r="4" spans="19:25" ht="4.5" customHeight="1">
      <c r="S4" s="3"/>
      <c r="T4" s="3"/>
      <c r="U4" s="3"/>
      <c r="V4" s="3"/>
      <c r="W4" s="3"/>
      <c r="X4" s="3"/>
      <c r="Y4" s="3"/>
    </row>
    <row r="5" spans="3:27" ht="15" customHeight="1">
      <c r="C5" s="176" t="s">
        <v>41</v>
      </c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"/>
      <c r="Z5" s="12"/>
      <c r="AA5" s="34" t="s">
        <v>18</v>
      </c>
    </row>
    <row r="6" spans="3:27" ht="15" customHeight="1">
      <c r="C6" s="176" t="s">
        <v>44</v>
      </c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"/>
      <c r="AA6">
        <v>0</v>
      </c>
    </row>
    <row r="7" spans="3:25" ht="15" customHeight="1">
      <c r="C7" s="176" t="s">
        <v>151</v>
      </c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"/>
    </row>
    <row r="8" spans="3:25" ht="8.25" customHeight="1"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14"/>
      <c r="S8" s="7"/>
      <c r="T8" s="7"/>
      <c r="U8" s="7"/>
      <c r="V8" s="7"/>
      <c r="W8" s="7"/>
      <c r="X8" s="7"/>
      <c r="Y8" s="7"/>
    </row>
    <row r="9" spans="3:29" ht="12.75">
      <c r="C9" s="177" t="s">
        <v>268</v>
      </c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177"/>
      <c r="W9" s="177"/>
      <c r="X9" s="177"/>
      <c r="Y9" s="18"/>
      <c r="Z9" s="30">
        <v>1300</v>
      </c>
      <c r="AA9" s="33"/>
      <c r="AC9" s="34"/>
    </row>
    <row r="10" spans="3:27" ht="12.75">
      <c r="C10" s="34" t="s">
        <v>40</v>
      </c>
      <c r="D10" s="34"/>
      <c r="S10" s="20">
        <v>3</v>
      </c>
      <c r="U10" s="32">
        <v>0.45</v>
      </c>
      <c r="V10" s="35" t="s">
        <v>42</v>
      </c>
      <c r="W10" s="19">
        <f>IF(S10=1,"1 или 0 стип ком",IF(S10=2,1,IF(S10=4,"1  или 2 стип ком",FLOOR(S10*$U$10,1))))</f>
        <v>1</v>
      </c>
      <c r="Y10" s="8"/>
      <c r="Z10" s="30">
        <v>1892</v>
      </c>
      <c r="AA10" s="33"/>
    </row>
    <row r="11" spans="1:34" s="2" customFormat="1" ht="26.25" customHeight="1">
      <c r="A11" s="205" t="s">
        <v>0</v>
      </c>
      <c r="B11" s="205" t="s">
        <v>1</v>
      </c>
      <c r="C11" s="205" t="s">
        <v>14</v>
      </c>
      <c r="D11" s="197"/>
      <c r="E11" s="108" t="s">
        <v>4</v>
      </c>
      <c r="F11" s="109"/>
      <c r="G11" s="109"/>
      <c r="H11" s="109"/>
      <c r="I11" s="109"/>
      <c r="J11" s="109"/>
      <c r="K11" s="109"/>
      <c r="L11" s="109"/>
      <c r="M11" s="111" t="s">
        <v>7</v>
      </c>
      <c r="N11" s="115" t="s">
        <v>12</v>
      </c>
      <c r="O11" s="115" t="s">
        <v>32</v>
      </c>
      <c r="P11" s="115" t="s">
        <v>16</v>
      </c>
      <c r="Q11" s="115" t="s">
        <v>11</v>
      </c>
      <c r="R11" s="187" t="s">
        <v>17</v>
      </c>
      <c r="S11" s="178" t="s">
        <v>8</v>
      </c>
      <c r="T11" s="179"/>
      <c r="U11" s="179"/>
      <c r="V11" s="179"/>
      <c r="W11" s="179"/>
      <c r="X11" s="180"/>
      <c r="Y11" s="191" t="s">
        <v>13</v>
      </c>
      <c r="Z11" s="196" t="s">
        <v>43</v>
      </c>
      <c r="AA11" s="190" t="s">
        <v>31</v>
      </c>
      <c r="AH11" s="16"/>
    </row>
    <row r="12" spans="1:34" ht="43.5" customHeight="1">
      <c r="A12" s="200"/>
      <c r="B12" s="200"/>
      <c r="C12" s="200"/>
      <c r="D12" s="217"/>
      <c r="E12" s="108" t="s">
        <v>5</v>
      </c>
      <c r="F12" s="109"/>
      <c r="G12" s="109"/>
      <c r="H12" s="109"/>
      <c r="I12" s="110"/>
      <c r="J12" s="108" t="s">
        <v>6</v>
      </c>
      <c r="K12" s="109"/>
      <c r="L12" s="109"/>
      <c r="M12" s="111"/>
      <c r="N12" s="200"/>
      <c r="O12" s="184"/>
      <c r="P12" s="184"/>
      <c r="Q12" s="184"/>
      <c r="R12" s="188"/>
      <c r="S12" s="181"/>
      <c r="T12" s="182"/>
      <c r="U12" s="182"/>
      <c r="V12" s="182"/>
      <c r="W12" s="182"/>
      <c r="X12" s="183"/>
      <c r="Y12" s="192"/>
      <c r="Z12" s="196"/>
      <c r="AA12" s="190"/>
      <c r="AH12" s="114" t="s">
        <v>39</v>
      </c>
    </row>
    <row r="13" spans="1:34" ht="83.25" customHeight="1" thickBot="1">
      <c r="A13" s="200"/>
      <c r="B13" s="200"/>
      <c r="C13" s="200"/>
      <c r="D13" s="217"/>
      <c r="E13" s="119" t="s">
        <v>108</v>
      </c>
      <c r="F13" s="119" t="s">
        <v>114</v>
      </c>
      <c r="G13" s="119" t="s">
        <v>217</v>
      </c>
      <c r="H13" s="119"/>
      <c r="I13" s="119" t="s">
        <v>225</v>
      </c>
      <c r="J13" s="119"/>
      <c r="K13" s="119"/>
      <c r="L13" s="206"/>
      <c r="M13" s="111"/>
      <c r="N13" s="200"/>
      <c r="O13" s="184"/>
      <c r="P13" s="184"/>
      <c r="Q13" s="184"/>
      <c r="R13" s="188"/>
      <c r="S13" s="119" t="s">
        <v>269</v>
      </c>
      <c r="T13" s="119" t="s">
        <v>193</v>
      </c>
      <c r="U13" s="119"/>
      <c r="V13" s="194"/>
      <c r="W13" s="119"/>
      <c r="X13" s="119"/>
      <c r="Y13" s="192"/>
      <c r="Z13" s="196"/>
      <c r="AA13" s="190"/>
      <c r="AB13" s="11" t="s">
        <v>33</v>
      </c>
      <c r="AC13" s="11" t="s">
        <v>34</v>
      </c>
      <c r="AD13" s="11" t="s">
        <v>35</v>
      </c>
      <c r="AE13" s="11" t="s">
        <v>36</v>
      </c>
      <c r="AF13" s="11" t="s">
        <v>37</v>
      </c>
      <c r="AG13" s="11" t="s">
        <v>38</v>
      </c>
      <c r="AH13" s="114"/>
    </row>
    <row r="14" spans="1:27" ht="13.5" thickBot="1">
      <c r="A14" s="201"/>
      <c r="B14" s="201"/>
      <c r="C14" s="201"/>
      <c r="D14" s="218"/>
      <c r="E14" s="107"/>
      <c r="F14" s="107"/>
      <c r="G14" s="107"/>
      <c r="H14" s="107"/>
      <c r="I14" s="107"/>
      <c r="J14" s="107"/>
      <c r="K14" s="107"/>
      <c r="L14" s="207"/>
      <c r="M14" s="111"/>
      <c r="N14" s="201"/>
      <c r="O14" s="185"/>
      <c r="P14" s="36">
        <v>100</v>
      </c>
      <c r="Q14" s="186"/>
      <c r="R14" s="189"/>
      <c r="S14" s="107"/>
      <c r="T14" s="107"/>
      <c r="U14" s="107"/>
      <c r="V14" s="195"/>
      <c r="W14" s="107"/>
      <c r="X14" s="107"/>
      <c r="Y14" s="193"/>
      <c r="Z14" s="196"/>
      <c r="AA14" s="190"/>
    </row>
    <row r="15" spans="1:34" s="7" customFormat="1" ht="15" customHeight="1" thickBot="1">
      <c r="A15" s="57">
        <v>1</v>
      </c>
      <c r="B15" s="136" t="s">
        <v>264</v>
      </c>
      <c r="C15" s="137" t="s">
        <v>27</v>
      </c>
      <c r="D15" s="138" t="s">
        <v>266</v>
      </c>
      <c r="E15" s="139">
        <v>100</v>
      </c>
      <c r="F15" s="139">
        <v>82</v>
      </c>
      <c r="G15" s="139">
        <v>93</v>
      </c>
      <c r="H15" s="139"/>
      <c r="I15" s="139">
        <v>95</v>
      </c>
      <c r="J15" s="139"/>
      <c r="K15" s="139"/>
      <c r="L15" s="139"/>
      <c r="M15" s="140">
        <f>COUNTIF(E15:L15,"&gt;=0")</f>
        <v>4</v>
      </c>
      <c r="N15" s="141">
        <f>SUM(E15:L15)/M15</f>
        <v>92.5</v>
      </c>
      <c r="O15" s="130"/>
      <c r="P15" s="130"/>
      <c r="Q15" s="130">
        <f>N15*0.9+O15*0.1</f>
        <v>83.25</v>
      </c>
      <c r="R15" s="142"/>
      <c r="S15" s="140">
        <v>99</v>
      </c>
      <c r="T15" s="139">
        <v>86</v>
      </c>
      <c r="U15" s="139"/>
      <c r="V15" s="139"/>
      <c r="W15" s="139"/>
      <c r="X15" s="139"/>
      <c r="Y15" s="143" t="s">
        <v>270</v>
      </c>
      <c r="Z15" s="144">
        <v>1300</v>
      </c>
      <c r="AA15" s="70" t="e">
        <f>IF(AND(A15=$W$10,#REF!=R15,Q15=#REF!),"УВАГА",0)</f>
        <v>#REF!</v>
      </c>
      <c r="AB15" s="7">
        <f aca="true" t="shared" si="0" ref="AB15:AB22">-(AG15-AF15)</f>
        <v>1</v>
      </c>
      <c r="AC15" s="7">
        <f>IF(A15&lt;=$W$10,1,0)</f>
        <v>1</v>
      </c>
      <c r="AD15" s="7">
        <f>M15+COUNTIF(S15:X15,"&gt;=0")</f>
        <v>6</v>
      </c>
      <c r="AE15" s="7">
        <f>COUNTIF(E15:L15,"&lt;60")+COUNTIF(S15:X15,"&lt;60")</f>
        <v>0</v>
      </c>
      <c r="AF15" s="7">
        <f>COUNTIF(E15:L15,"&gt;=75")</f>
        <v>4</v>
      </c>
      <c r="AG15" s="7">
        <f>COUNTIF(E15:L15,"&gt;=90")</f>
        <v>3</v>
      </c>
      <c r="AH15" s="71">
        <f>AB15/M15</f>
        <v>0.25</v>
      </c>
    </row>
    <row r="16" spans="1:34" s="7" customFormat="1" ht="15" customHeight="1" thickBot="1">
      <c r="A16" s="59">
        <v>2</v>
      </c>
      <c r="B16" s="40" t="s">
        <v>264</v>
      </c>
      <c r="C16" s="68" t="s">
        <v>28</v>
      </c>
      <c r="D16" s="89" t="s">
        <v>265</v>
      </c>
      <c r="E16" s="63">
        <v>100</v>
      </c>
      <c r="F16" s="63">
        <v>70</v>
      </c>
      <c r="G16" s="63">
        <v>75</v>
      </c>
      <c r="H16" s="63"/>
      <c r="I16" s="63">
        <v>90</v>
      </c>
      <c r="J16" s="63"/>
      <c r="K16" s="63"/>
      <c r="L16" s="63"/>
      <c r="M16" s="62">
        <f>COUNTIF(E16:L16,"&gt;=0")</f>
        <v>4</v>
      </c>
      <c r="N16" s="64">
        <f>SUM(E16:L16)/M16</f>
        <v>83.75</v>
      </c>
      <c r="O16" s="65"/>
      <c r="P16" s="65"/>
      <c r="Q16" s="65">
        <f>N16*0.9+O16*0.1</f>
        <v>75.375</v>
      </c>
      <c r="R16" s="66"/>
      <c r="S16" s="62">
        <v>97</v>
      </c>
      <c r="T16" s="63">
        <v>90</v>
      </c>
      <c r="U16" s="63"/>
      <c r="V16" s="63"/>
      <c r="W16" s="63"/>
      <c r="X16" s="63"/>
      <c r="Y16" s="67"/>
      <c r="Z16" s="58"/>
      <c r="AA16" s="70">
        <f>IF(AND(A16=$W$10,R17=R16,Q16=Q17),"УВАГА",)</f>
        <v>0</v>
      </c>
      <c r="AB16" s="7">
        <f t="shared" si="0"/>
        <v>1</v>
      </c>
      <c r="AC16" s="7">
        <f>IF(A16&lt;=$W$10,1,0)</f>
        <v>0</v>
      </c>
      <c r="AD16" s="7">
        <f>M16+COUNTIF(S16:X16,"&gt;=0")</f>
        <v>6</v>
      </c>
      <c r="AE16" s="7">
        <f>COUNTIF(E16:L16,"&lt;60")+COUNTIF(S16:X16,"&lt;60")</f>
        <v>0</v>
      </c>
      <c r="AF16" s="7">
        <f>COUNTIF(E16:L16,"&gt;=75")</f>
        <v>3</v>
      </c>
      <c r="AG16" s="7">
        <f>COUNTIF(E16:L16,"&gt;=90")</f>
        <v>2</v>
      </c>
      <c r="AH16" s="71">
        <f>AB16/M16</f>
        <v>0.25</v>
      </c>
    </row>
    <row r="17" spans="1:34" s="7" customFormat="1" ht="15" customHeight="1" thickBot="1">
      <c r="A17" s="59">
        <v>3</v>
      </c>
      <c r="B17" s="40" t="s">
        <v>264</v>
      </c>
      <c r="C17" s="68" t="s">
        <v>21</v>
      </c>
      <c r="D17" s="89" t="s">
        <v>267</v>
      </c>
      <c r="E17" s="63">
        <v>60</v>
      </c>
      <c r="F17" s="63">
        <v>70</v>
      </c>
      <c r="G17" s="63">
        <v>60</v>
      </c>
      <c r="H17" s="63"/>
      <c r="I17" s="63">
        <v>85</v>
      </c>
      <c r="J17" s="63"/>
      <c r="K17" s="63"/>
      <c r="L17" s="63"/>
      <c r="M17" s="62">
        <f>COUNTIF(E17:L17,"&gt;=0")</f>
        <v>4</v>
      </c>
      <c r="N17" s="64">
        <f>SUM(E17:L17)/M17</f>
        <v>68.75</v>
      </c>
      <c r="O17" s="65">
        <v>92</v>
      </c>
      <c r="P17" s="65"/>
      <c r="Q17" s="65">
        <f>N17*0.9+O17*0.1</f>
        <v>71.075</v>
      </c>
      <c r="R17" s="66"/>
      <c r="S17" s="62">
        <v>79</v>
      </c>
      <c r="T17" s="63">
        <v>76</v>
      </c>
      <c r="U17" s="63"/>
      <c r="V17" s="63"/>
      <c r="W17" s="63"/>
      <c r="X17" s="63"/>
      <c r="Y17" s="67"/>
      <c r="Z17" s="58"/>
      <c r="AA17" s="70" t="e">
        <f>IF(AND(A17=$W$10,#REF!=R17,Q17=#REF!),"УВАГА",0)</f>
        <v>#REF!</v>
      </c>
      <c r="AB17" s="7">
        <f t="shared" si="0"/>
        <v>1</v>
      </c>
      <c r="AC17" s="7">
        <f>IF(A17&lt;=$W$10,1,0)</f>
        <v>0</v>
      </c>
      <c r="AD17" s="7">
        <f>M17+COUNTIF(S17:X17,"&gt;=0")</f>
        <v>6</v>
      </c>
      <c r="AE17" s="7">
        <f>COUNTIF(E17:L17,"&lt;60")+COUNTIF(S17:X17,"&lt;60")</f>
        <v>0</v>
      </c>
      <c r="AF17" s="7">
        <f>COUNTIF(E17:L17,"&gt;=75")</f>
        <v>1</v>
      </c>
      <c r="AG17" s="7">
        <f>COUNTIF(E17:L17,"&gt;=90")</f>
        <v>0</v>
      </c>
      <c r="AH17" s="71">
        <f>AB17/M17</f>
        <v>0.25</v>
      </c>
    </row>
    <row r="18" spans="3:34" s="21" customFormat="1" ht="12.75">
      <c r="C18" s="43"/>
      <c r="D18" s="43"/>
      <c r="E18" s="43"/>
      <c r="F18" s="43"/>
      <c r="G18" s="43"/>
      <c r="H18" s="44"/>
      <c r="I18" s="203" t="s">
        <v>2</v>
      </c>
      <c r="J18" s="203"/>
      <c r="K18" s="203"/>
      <c r="L18" s="203"/>
      <c r="M18" s="44"/>
      <c r="N18" s="22"/>
      <c r="O18" s="22"/>
      <c r="P18" s="22"/>
      <c r="Q18" s="22"/>
      <c r="R18" s="23"/>
      <c r="S18" s="44"/>
      <c r="T18" s="44"/>
      <c r="U18" s="44"/>
      <c r="V18" s="44"/>
      <c r="W18" s="44"/>
      <c r="X18" s="22"/>
      <c r="Y18" s="24"/>
      <c r="Z18" s="31"/>
      <c r="AA18" s="31"/>
      <c r="AB18" s="21">
        <f t="shared" si="0"/>
        <v>0</v>
      </c>
      <c r="AH18" s="25"/>
    </row>
    <row r="19" spans="5:34" s="21" customFormat="1" ht="12.75">
      <c r="E19" s="43"/>
      <c r="F19" s="43"/>
      <c r="G19" s="43"/>
      <c r="H19" s="45"/>
      <c r="I19" s="204" t="s">
        <v>3</v>
      </c>
      <c r="J19" s="204"/>
      <c r="K19" s="204"/>
      <c r="L19" s="204"/>
      <c r="M19" s="45"/>
      <c r="N19" s="45"/>
      <c r="O19" s="45"/>
      <c r="P19" s="45"/>
      <c r="Q19" s="45"/>
      <c r="R19" s="46"/>
      <c r="S19" s="26"/>
      <c r="T19" s="26"/>
      <c r="U19" s="26"/>
      <c r="V19" s="26"/>
      <c r="W19" s="44"/>
      <c r="X19" s="44"/>
      <c r="Y19" s="27"/>
      <c r="Z19" s="31"/>
      <c r="AA19" s="31"/>
      <c r="AB19" s="21">
        <f t="shared" si="0"/>
        <v>0</v>
      </c>
      <c r="AH19" s="25"/>
    </row>
    <row r="20" spans="3:34" s="21" customFormat="1" ht="12.75">
      <c r="C20" s="45" t="s">
        <v>10</v>
      </c>
      <c r="D20" s="45"/>
      <c r="R20" s="28"/>
      <c r="S20" s="27"/>
      <c r="T20" s="27"/>
      <c r="U20" s="27"/>
      <c r="V20" s="27"/>
      <c r="W20" s="27"/>
      <c r="X20" s="27"/>
      <c r="Y20" s="27"/>
      <c r="Z20" s="31"/>
      <c r="AA20" s="31"/>
      <c r="AB20" s="21">
        <f t="shared" si="0"/>
        <v>0</v>
      </c>
      <c r="AH20" s="25"/>
    </row>
    <row r="21" spans="8:34" s="21" customFormat="1" ht="12.75">
      <c r="H21" s="44"/>
      <c r="I21" s="203" t="s">
        <v>2</v>
      </c>
      <c r="J21" s="203"/>
      <c r="K21" s="203"/>
      <c r="L21" s="203"/>
      <c r="M21" s="44"/>
      <c r="N21" s="22"/>
      <c r="O21" s="22"/>
      <c r="P21" s="22"/>
      <c r="Q21" s="22"/>
      <c r="R21" s="23"/>
      <c r="S21" s="44"/>
      <c r="T21" s="44"/>
      <c r="U21" s="44"/>
      <c r="V21" s="44"/>
      <c r="W21" s="44"/>
      <c r="X21" s="22"/>
      <c r="Y21" s="27"/>
      <c r="Z21" s="31"/>
      <c r="AA21" s="31"/>
      <c r="AB21" s="21">
        <f t="shared" si="0"/>
        <v>0</v>
      </c>
      <c r="AH21" s="25"/>
    </row>
    <row r="22" spans="8:34" s="21" customFormat="1" ht="12.75">
      <c r="H22" s="45"/>
      <c r="I22" s="204" t="s">
        <v>3</v>
      </c>
      <c r="J22" s="204"/>
      <c r="K22" s="204"/>
      <c r="L22" s="204"/>
      <c r="M22" s="45"/>
      <c r="N22" s="45"/>
      <c r="O22" s="45"/>
      <c r="P22" s="45"/>
      <c r="Q22" s="45"/>
      <c r="R22" s="46"/>
      <c r="S22" s="26"/>
      <c r="T22" s="26"/>
      <c r="U22" s="26"/>
      <c r="V22" s="26"/>
      <c r="W22" s="44"/>
      <c r="X22" s="44"/>
      <c r="Y22" s="27"/>
      <c r="Z22" s="31"/>
      <c r="AA22" s="31"/>
      <c r="AB22" s="21">
        <f t="shared" si="0"/>
        <v>0</v>
      </c>
      <c r="AH22" s="25"/>
    </row>
    <row r="23" spans="3:34" s="21" customFormat="1" ht="7.5" customHeight="1">
      <c r="C23" s="45"/>
      <c r="D23" s="45"/>
      <c r="R23" s="28"/>
      <c r="Z23" s="31"/>
      <c r="AA23" s="31"/>
      <c r="AH23" s="25"/>
    </row>
    <row r="24" spans="3:34" s="21" customFormat="1" ht="12.75">
      <c r="C24" s="47"/>
      <c r="D24" s="47"/>
      <c r="H24" s="45"/>
      <c r="I24" s="29"/>
      <c r="J24" s="29"/>
      <c r="K24" s="29"/>
      <c r="L24" s="29"/>
      <c r="M24" s="45"/>
      <c r="N24" s="45"/>
      <c r="O24" s="45"/>
      <c r="P24" s="45"/>
      <c r="Q24" s="45"/>
      <c r="R24" s="46"/>
      <c r="Z24" s="31"/>
      <c r="AA24" s="31"/>
      <c r="AH24" s="25"/>
    </row>
    <row r="25" spans="3:25" ht="12.75"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9"/>
      <c r="S25" s="48"/>
      <c r="T25" s="48"/>
      <c r="U25" s="48"/>
      <c r="V25" s="48"/>
      <c r="W25" s="48"/>
      <c r="X25" s="48"/>
      <c r="Y25" s="48"/>
    </row>
    <row r="26" spans="3:25" ht="16.5" customHeight="1"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1"/>
      <c r="S26" s="50"/>
      <c r="T26" s="50"/>
      <c r="U26" s="50"/>
      <c r="V26" s="50"/>
      <c r="W26" s="50"/>
      <c r="X26" s="50"/>
      <c r="Y26" s="50"/>
    </row>
    <row r="27" spans="3:25" ht="15.75" customHeight="1">
      <c r="C27" s="48"/>
      <c r="D27" s="48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1"/>
      <c r="S27" s="50"/>
      <c r="T27" s="50"/>
      <c r="U27" s="50"/>
      <c r="V27" s="50"/>
      <c r="W27" s="50"/>
      <c r="X27" s="50"/>
      <c r="Y27" s="50"/>
    </row>
    <row r="28" spans="3:25" ht="12.75">
      <c r="C28" s="48"/>
      <c r="D28" s="48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S28" s="10"/>
      <c r="T28" s="10"/>
      <c r="U28" s="10"/>
      <c r="V28" s="10"/>
      <c r="W28" s="10"/>
      <c r="X28" s="10"/>
      <c r="Y28" s="10"/>
    </row>
    <row r="29" spans="5:25" ht="12.75"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S29" s="10"/>
      <c r="T29" s="10"/>
      <c r="U29" s="10"/>
      <c r="V29" s="10"/>
      <c r="W29" s="10"/>
      <c r="X29" s="10"/>
      <c r="Y29" s="10"/>
    </row>
    <row r="30" spans="3:4" ht="12.75">
      <c r="C30" s="52"/>
      <c r="D30" s="52"/>
    </row>
    <row r="31" spans="1:34" s="34" customFormat="1" ht="27" customHeight="1">
      <c r="A31" s="202"/>
      <c r="B31" s="20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3"/>
      <c r="S31" s="52"/>
      <c r="T31" s="52"/>
      <c r="U31" s="52"/>
      <c r="V31" s="52"/>
      <c r="W31" s="52"/>
      <c r="X31" s="52"/>
      <c r="Y31" s="52"/>
      <c r="Z31" s="54"/>
      <c r="AA31" s="54"/>
      <c r="AH31" s="55"/>
    </row>
    <row r="32" spans="5:25" ht="29.25" customHeight="1"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3"/>
      <c r="S32" s="52"/>
      <c r="T32" s="52"/>
      <c r="U32" s="52"/>
      <c r="V32" s="52"/>
      <c r="W32" s="52"/>
      <c r="X32" s="52"/>
      <c r="Y32" s="52"/>
    </row>
  </sheetData>
  <sheetProtection/>
  <mergeCells count="43">
    <mergeCell ref="A31:B31"/>
    <mergeCell ref="I18:L18"/>
    <mergeCell ref="I19:L19"/>
    <mergeCell ref="I21:L21"/>
    <mergeCell ref="I22:L22"/>
    <mergeCell ref="AH12:AH13"/>
    <mergeCell ref="O11:O14"/>
    <mergeCell ref="P11:P13"/>
    <mergeCell ref="Q11:Q14"/>
    <mergeCell ref="R11:R14"/>
    <mergeCell ref="S13:S14"/>
    <mergeCell ref="AA11:AA14"/>
    <mergeCell ref="U13:U14"/>
    <mergeCell ref="V13:V14"/>
    <mergeCell ref="Z11:Z14"/>
    <mergeCell ref="A11:A14"/>
    <mergeCell ref="B11:B14"/>
    <mergeCell ref="C11:C14"/>
    <mergeCell ref="E11:L11"/>
    <mergeCell ref="E13:E14"/>
    <mergeCell ref="K13:K14"/>
    <mergeCell ref="L13:L14"/>
    <mergeCell ref="H13:H14"/>
    <mergeCell ref="I13:I14"/>
    <mergeCell ref="G13:G14"/>
    <mergeCell ref="Y11:Y14"/>
    <mergeCell ref="W1:X1"/>
    <mergeCell ref="S3:X3"/>
    <mergeCell ref="C5:X5"/>
    <mergeCell ref="C6:X6"/>
    <mergeCell ref="C7:X7"/>
    <mergeCell ref="C9:X9"/>
    <mergeCell ref="S11:X12"/>
    <mergeCell ref="J13:J14"/>
    <mergeCell ref="F13:F14"/>
    <mergeCell ref="X13:X14"/>
    <mergeCell ref="T13:T14"/>
    <mergeCell ref="W13:W14"/>
    <mergeCell ref="N11:N14"/>
    <mergeCell ref="D11:D14"/>
    <mergeCell ref="J12:L12"/>
    <mergeCell ref="E12:I12"/>
    <mergeCell ref="M11:M14"/>
  </mergeCells>
  <conditionalFormatting sqref="T16:T17 U15:X17 E15:K17">
    <cfRule type="cellIs" priority="1" dxfId="97" operator="between" stopIfTrue="1">
      <formula>0</formula>
      <formula>59</formula>
    </cfRule>
  </conditionalFormatting>
  <conditionalFormatting sqref="A15:A17">
    <cfRule type="cellIs" priority="2" dxfId="96" operator="equal" stopIfTrue="1">
      <formula>$W$10</formula>
    </cfRule>
  </conditionalFormatting>
  <conditionalFormatting sqref="S15:S17">
    <cfRule type="cellIs" priority="3" dxfId="98" operator="lessThan" stopIfTrue="1">
      <formula>60</formula>
    </cfRule>
  </conditionalFormatting>
  <conditionalFormatting sqref="P15:P17">
    <cfRule type="cellIs" priority="4" dxfId="96" operator="greaterThan" stopIfTrue="1">
      <formula>$P$14</formula>
    </cfRule>
  </conditionalFormatting>
  <printOptions/>
  <pageMargins left="0.2" right="0.2" top="0.23" bottom="0.19" header="0.19" footer="0.19"/>
  <pageSetup horizontalDpi="600" verticalDpi="600" orientation="landscape" paperSize="9" scale="83" r:id="rId1"/>
  <colBreaks count="1" manualBreakCount="1">
    <brk id="28" max="4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H32"/>
  <sheetViews>
    <sheetView view="pageBreakPreview" zoomScale="75" zoomScaleSheetLayoutView="75" workbookViewId="0" topLeftCell="A1">
      <selection activeCell="A1" sqref="A1:Z24"/>
    </sheetView>
  </sheetViews>
  <sheetFormatPr defaultColWidth="9.140625" defaultRowHeight="12.75"/>
  <cols>
    <col min="1" max="1" width="4.28125" style="0" customWidth="1"/>
    <col min="2" max="2" width="10.8515625" style="0" customWidth="1"/>
    <col min="3" max="3" width="27.8515625" style="0" hidden="1" customWidth="1"/>
    <col min="4" max="4" width="32.00390625" style="0" customWidth="1"/>
    <col min="5" max="5" width="4.57421875" style="0" customWidth="1"/>
    <col min="6" max="6" width="4.7109375" style="0" customWidth="1"/>
    <col min="7" max="7" width="4.57421875" style="0" customWidth="1"/>
    <col min="8" max="8" width="4.00390625" style="0" hidden="1" customWidth="1"/>
    <col min="9" max="9" width="4.28125" style="0" customWidth="1"/>
    <col min="10" max="10" width="5.57421875" style="0" customWidth="1"/>
    <col min="11" max="11" width="5.140625" style="0" customWidth="1"/>
    <col min="12" max="12" width="3.140625" style="0" customWidth="1"/>
    <col min="13" max="13" width="3.8515625" style="0" customWidth="1"/>
    <col min="14" max="14" width="7.140625" style="0" customWidth="1"/>
    <col min="15" max="15" width="9.421875" style="0" customWidth="1"/>
    <col min="16" max="16" width="8.7109375" style="0" customWidth="1"/>
    <col min="17" max="17" width="8.28125" style="0" customWidth="1"/>
    <col min="18" max="18" width="8.00390625" style="13" customWidth="1"/>
    <col min="19" max="19" width="4.7109375" style="0" customWidth="1"/>
    <col min="20" max="20" width="6.28125" style="0" customWidth="1"/>
    <col min="21" max="21" width="5.57421875" style="0" customWidth="1"/>
    <col min="22" max="22" width="8.00390625" style="0" customWidth="1"/>
    <col min="23" max="23" width="0.13671875" style="0" customWidth="1"/>
    <col min="24" max="24" width="2.57421875" style="0" customWidth="1"/>
    <col min="25" max="25" width="7.7109375" style="0" customWidth="1"/>
    <col min="26" max="26" width="12.421875" style="4" customWidth="1"/>
    <col min="27" max="27" width="10.7109375" style="4" customWidth="1"/>
    <col min="28" max="28" width="7.7109375" style="0" customWidth="1"/>
    <col min="29" max="29" width="8.140625" style="0" customWidth="1"/>
    <col min="30" max="30" width="7.421875" style="0" customWidth="1"/>
    <col min="31" max="31" width="7.28125" style="0" customWidth="1"/>
    <col min="32" max="32" width="5.8515625" style="0" customWidth="1"/>
    <col min="33" max="33" width="6.28125" style="0" customWidth="1"/>
    <col min="34" max="34" width="8.140625" style="8" customWidth="1"/>
  </cols>
  <sheetData>
    <row r="1" spans="19:25" ht="12.75">
      <c r="S1" s="4"/>
      <c r="T1" s="4"/>
      <c r="U1" s="4"/>
      <c r="V1" s="4"/>
      <c r="W1" s="112"/>
      <c r="X1" s="112"/>
      <c r="Y1" s="12"/>
    </row>
    <row r="2" spans="19:25" ht="4.5" customHeight="1">
      <c r="S2" s="4"/>
      <c r="T2" s="4"/>
      <c r="U2" s="4"/>
      <c r="V2" s="4"/>
      <c r="W2" s="4"/>
      <c r="X2" s="4"/>
      <c r="Y2" s="4"/>
    </row>
    <row r="3" spans="19:25" ht="12.75">
      <c r="S3" s="113" t="s">
        <v>9</v>
      </c>
      <c r="T3" s="113"/>
      <c r="U3" s="113"/>
      <c r="V3" s="113"/>
      <c r="W3" s="113"/>
      <c r="X3" s="113"/>
      <c r="Y3" s="4"/>
    </row>
    <row r="4" spans="19:25" ht="4.5" customHeight="1">
      <c r="S4" s="3"/>
      <c r="T4" s="3"/>
      <c r="U4" s="3"/>
      <c r="V4" s="3"/>
      <c r="W4" s="3"/>
      <c r="X4" s="3"/>
      <c r="Y4" s="3"/>
    </row>
    <row r="5" spans="3:27" ht="15" customHeight="1">
      <c r="C5" s="176" t="s">
        <v>41</v>
      </c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"/>
      <c r="Z5" s="12"/>
      <c r="AA5" s="34" t="s">
        <v>18</v>
      </c>
    </row>
    <row r="6" spans="3:27" ht="15" customHeight="1">
      <c r="C6" s="176" t="s">
        <v>44</v>
      </c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"/>
      <c r="AA6">
        <v>0</v>
      </c>
    </row>
    <row r="7" spans="3:25" ht="15" customHeight="1">
      <c r="C7" s="176" t="s">
        <v>151</v>
      </c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"/>
    </row>
    <row r="8" spans="3:25" ht="8.25" customHeight="1"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14"/>
      <c r="S8" s="7"/>
      <c r="T8" s="7"/>
      <c r="U8" s="7"/>
      <c r="V8" s="7"/>
      <c r="W8" s="7"/>
      <c r="X8" s="7"/>
      <c r="Y8" s="7"/>
    </row>
    <row r="9" spans="3:29" ht="12.75">
      <c r="C9" s="177" t="s">
        <v>172</v>
      </c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177"/>
      <c r="W9" s="177"/>
      <c r="X9" s="177"/>
      <c r="Y9" s="18"/>
      <c r="Z9" s="30">
        <v>1660</v>
      </c>
      <c r="AA9" s="33"/>
      <c r="AC9" s="34"/>
    </row>
    <row r="10" spans="3:27" ht="12.75">
      <c r="C10" s="34" t="s">
        <v>40</v>
      </c>
      <c r="D10" s="34"/>
      <c r="S10" s="20">
        <v>3</v>
      </c>
      <c r="U10" s="32">
        <v>0.45</v>
      </c>
      <c r="V10" s="35">
        <v>1</v>
      </c>
      <c r="W10" s="19">
        <f>IF(S10=1,"1 или 0 стип ком",IF(S10=2,1,IF(S10=4,"1  или 2 стип ком",FLOOR(S10*$U$10,1))))</f>
        <v>1</v>
      </c>
      <c r="Y10" s="8"/>
      <c r="Z10" s="30">
        <v>2416</v>
      </c>
      <c r="AA10" s="33"/>
    </row>
    <row r="11" spans="1:34" s="2" customFormat="1" ht="26.25" customHeight="1">
      <c r="A11" s="205" t="s">
        <v>0</v>
      </c>
      <c r="B11" s="205" t="s">
        <v>1</v>
      </c>
      <c r="C11" s="205" t="s">
        <v>14</v>
      </c>
      <c r="D11" s="197"/>
      <c r="E11" s="108" t="s">
        <v>4</v>
      </c>
      <c r="F11" s="109"/>
      <c r="G11" s="109"/>
      <c r="H11" s="109"/>
      <c r="I11" s="109"/>
      <c r="J11" s="109"/>
      <c r="K11" s="109"/>
      <c r="L11" s="109"/>
      <c r="M11" s="111" t="s">
        <v>7</v>
      </c>
      <c r="N11" s="115" t="s">
        <v>12</v>
      </c>
      <c r="O11" s="115" t="s">
        <v>32</v>
      </c>
      <c r="P11" s="115" t="s">
        <v>16</v>
      </c>
      <c r="Q11" s="115" t="s">
        <v>11</v>
      </c>
      <c r="R11" s="187" t="s">
        <v>17</v>
      </c>
      <c r="S11" s="178" t="s">
        <v>8</v>
      </c>
      <c r="T11" s="179"/>
      <c r="U11" s="179"/>
      <c r="V11" s="179"/>
      <c r="W11" s="179"/>
      <c r="X11" s="180"/>
      <c r="Y11" s="191" t="s">
        <v>13</v>
      </c>
      <c r="Z11" s="196" t="s">
        <v>43</v>
      </c>
      <c r="AA11" s="190" t="s">
        <v>31</v>
      </c>
      <c r="AH11" s="16"/>
    </row>
    <row r="12" spans="1:34" ht="43.5" customHeight="1">
      <c r="A12" s="200"/>
      <c r="B12" s="200"/>
      <c r="C12" s="200"/>
      <c r="D12" s="198"/>
      <c r="E12" s="108" t="s">
        <v>5</v>
      </c>
      <c r="F12" s="109"/>
      <c r="G12" s="109"/>
      <c r="H12" s="109"/>
      <c r="I12" s="110"/>
      <c r="J12" s="108" t="s">
        <v>6</v>
      </c>
      <c r="K12" s="109"/>
      <c r="L12" s="109"/>
      <c r="M12" s="111"/>
      <c r="N12" s="200"/>
      <c r="O12" s="184"/>
      <c r="P12" s="184"/>
      <c r="Q12" s="184"/>
      <c r="R12" s="188"/>
      <c r="S12" s="181"/>
      <c r="T12" s="182"/>
      <c r="U12" s="182"/>
      <c r="V12" s="182"/>
      <c r="W12" s="182"/>
      <c r="X12" s="183"/>
      <c r="Y12" s="192"/>
      <c r="Z12" s="196"/>
      <c r="AA12" s="190"/>
      <c r="AH12" s="114" t="s">
        <v>39</v>
      </c>
    </row>
    <row r="13" spans="1:34" ht="83.25" customHeight="1" thickBot="1">
      <c r="A13" s="200"/>
      <c r="B13" s="200"/>
      <c r="C13" s="200"/>
      <c r="D13" s="208"/>
      <c r="E13" s="119" t="s">
        <v>104</v>
      </c>
      <c r="F13" s="119" t="s">
        <v>173</v>
      </c>
      <c r="G13" s="119" t="s">
        <v>117</v>
      </c>
      <c r="H13" s="119"/>
      <c r="I13" s="119"/>
      <c r="J13" s="119" t="s">
        <v>174</v>
      </c>
      <c r="K13" s="119" t="s">
        <v>117</v>
      </c>
      <c r="L13" s="206"/>
      <c r="M13" s="111"/>
      <c r="N13" s="200"/>
      <c r="O13" s="184"/>
      <c r="P13" s="184"/>
      <c r="Q13" s="184"/>
      <c r="R13" s="188"/>
      <c r="S13" s="119" t="s">
        <v>175</v>
      </c>
      <c r="T13" s="119" t="s">
        <v>176</v>
      </c>
      <c r="U13" s="119" t="s">
        <v>177</v>
      </c>
      <c r="V13" s="194" t="s">
        <v>178</v>
      </c>
      <c r="W13" s="119"/>
      <c r="X13" s="119"/>
      <c r="Y13" s="192"/>
      <c r="Z13" s="196"/>
      <c r="AA13" s="190"/>
      <c r="AB13" s="11" t="s">
        <v>33</v>
      </c>
      <c r="AC13" s="11" t="s">
        <v>34</v>
      </c>
      <c r="AD13" s="11" t="s">
        <v>35</v>
      </c>
      <c r="AE13" s="11" t="s">
        <v>36</v>
      </c>
      <c r="AF13" s="11" t="s">
        <v>37</v>
      </c>
      <c r="AG13" s="11" t="s">
        <v>38</v>
      </c>
      <c r="AH13" s="114"/>
    </row>
    <row r="14" spans="1:27" ht="13.5" thickBot="1">
      <c r="A14" s="201"/>
      <c r="B14" s="201"/>
      <c r="C14" s="201"/>
      <c r="D14" s="6"/>
      <c r="E14" s="107"/>
      <c r="F14" s="107"/>
      <c r="G14" s="107"/>
      <c r="H14" s="107"/>
      <c r="I14" s="107"/>
      <c r="J14" s="107"/>
      <c r="K14" s="107"/>
      <c r="L14" s="207"/>
      <c r="M14" s="111"/>
      <c r="N14" s="201"/>
      <c r="O14" s="185"/>
      <c r="P14" s="36">
        <v>100</v>
      </c>
      <c r="Q14" s="186"/>
      <c r="R14" s="189"/>
      <c r="S14" s="107"/>
      <c r="T14" s="107"/>
      <c r="U14" s="107"/>
      <c r="V14" s="195"/>
      <c r="W14" s="107"/>
      <c r="X14" s="107"/>
      <c r="Y14" s="193"/>
      <c r="Z14" s="196"/>
      <c r="AA14" s="190"/>
    </row>
    <row r="15" spans="1:34" ht="15" customHeight="1" thickBot="1">
      <c r="A15" s="57">
        <v>1</v>
      </c>
      <c r="B15" s="136" t="s">
        <v>275</v>
      </c>
      <c r="C15" s="137" t="s">
        <v>20</v>
      </c>
      <c r="D15" s="138" t="s">
        <v>169</v>
      </c>
      <c r="E15" s="139">
        <v>60</v>
      </c>
      <c r="F15" s="139">
        <v>78</v>
      </c>
      <c r="G15" s="139">
        <v>85</v>
      </c>
      <c r="H15" s="139"/>
      <c r="I15" s="139"/>
      <c r="J15" s="139">
        <v>80</v>
      </c>
      <c r="K15" s="139">
        <v>89</v>
      </c>
      <c r="L15" s="139"/>
      <c r="M15" s="140">
        <f>COUNTIF(E15:L15,"&gt;=0")</f>
        <v>5</v>
      </c>
      <c r="N15" s="141">
        <f>SUM(E15:L15)/M15</f>
        <v>78.4</v>
      </c>
      <c r="O15" s="130"/>
      <c r="P15" s="130"/>
      <c r="Q15" s="130">
        <f>N15*0.9+O15*0.1</f>
        <v>70.56</v>
      </c>
      <c r="R15" s="142"/>
      <c r="S15" s="140">
        <v>80</v>
      </c>
      <c r="T15" s="139">
        <v>75</v>
      </c>
      <c r="U15" s="139">
        <v>60</v>
      </c>
      <c r="V15" s="139">
        <v>90</v>
      </c>
      <c r="W15" s="139"/>
      <c r="X15" s="139"/>
      <c r="Y15" s="143"/>
      <c r="Z15" s="144">
        <v>1660</v>
      </c>
      <c r="AA15" s="38" t="e">
        <f>IF(AND(A15=$W$10,#REF!=R15,Q15=#REF!),"УВАГА",0)</f>
        <v>#REF!</v>
      </c>
      <c r="AB15">
        <f aca="true" t="shared" si="0" ref="AB15:AB22">-(AG15-AF15)</f>
        <v>4</v>
      </c>
      <c r="AC15">
        <f>IF(A15&lt;=$W$10,1,0)</f>
        <v>1</v>
      </c>
      <c r="AD15">
        <f>M15+COUNTIF(S15:X15,"&gt;=0")</f>
        <v>9</v>
      </c>
      <c r="AE15">
        <f>COUNTIF(E15:L15,"&lt;60")+COUNTIF(S15:X15,"&lt;60")</f>
        <v>0</v>
      </c>
      <c r="AF15">
        <f>COUNTIF(E15:L15,"&gt;=75")</f>
        <v>4</v>
      </c>
      <c r="AG15">
        <f>COUNTIF(E15:L15,"&gt;=90")</f>
        <v>0</v>
      </c>
      <c r="AH15" s="8">
        <f>AB15/M15</f>
        <v>0.8</v>
      </c>
    </row>
    <row r="16" spans="1:34" ht="15" customHeight="1" thickBot="1">
      <c r="A16" s="59">
        <v>2</v>
      </c>
      <c r="B16" s="40" t="s">
        <v>275</v>
      </c>
      <c r="C16" s="68" t="s">
        <v>19</v>
      </c>
      <c r="D16" s="90" t="s">
        <v>171</v>
      </c>
      <c r="E16" s="63">
        <v>0</v>
      </c>
      <c r="F16" s="63">
        <v>62</v>
      </c>
      <c r="G16" s="63">
        <v>75</v>
      </c>
      <c r="H16" s="63"/>
      <c r="I16" s="63"/>
      <c r="J16" s="63">
        <v>61</v>
      </c>
      <c r="K16" s="63">
        <v>75</v>
      </c>
      <c r="L16" s="63"/>
      <c r="M16" s="62">
        <f>COUNTIF(E16:L16,"&gt;=0")</f>
        <v>5</v>
      </c>
      <c r="N16" s="64">
        <f>SUM(E16:L16)/M16</f>
        <v>54.6</v>
      </c>
      <c r="O16" s="65"/>
      <c r="P16" s="65"/>
      <c r="Q16" s="65">
        <f>N16*0.9+O16*0.1</f>
        <v>49.14</v>
      </c>
      <c r="R16" s="66"/>
      <c r="S16" s="62">
        <v>60</v>
      </c>
      <c r="T16" s="63">
        <v>70</v>
      </c>
      <c r="U16" s="63">
        <v>60</v>
      </c>
      <c r="V16" s="63">
        <v>60</v>
      </c>
      <c r="W16" s="63"/>
      <c r="X16" s="63"/>
      <c r="Y16" s="67"/>
      <c r="Z16" s="58"/>
      <c r="AA16" s="38">
        <f>IF(AND(A16=$W$10,R17=R16,Q16=Q17),"УВАГА",)</f>
        <v>0</v>
      </c>
      <c r="AB16">
        <f t="shared" si="0"/>
        <v>2</v>
      </c>
      <c r="AC16">
        <f>IF(A16&lt;=$W$10,1,0)</f>
        <v>0</v>
      </c>
      <c r="AD16">
        <f>M16+COUNTIF(S16:X16,"&gt;=0")</f>
        <v>9</v>
      </c>
      <c r="AE16">
        <f>COUNTIF(E16:L16,"&lt;60")+COUNTIF(S16:X16,"&lt;60")</f>
        <v>1</v>
      </c>
      <c r="AF16">
        <f>COUNTIF(E16:L16,"&gt;=75")</f>
        <v>2</v>
      </c>
      <c r="AG16">
        <f>COUNTIF(E16:L16,"&gt;=90")</f>
        <v>0</v>
      </c>
      <c r="AH16" s="8">
        <f>AB16/M16</f>
        <v>0.4</v>
      </c>
    </row>
    <row r="17" spans="1:34" s="7" customFormat="1" ht="15" customHeight="1" thickBot="1">
      <c r="A17" s="59">
        <v>3</v>
      </c>
      <c r="B17" s="40" t="s">
        <v>275</v>
      </c>
      <c r="C17" s="68" t="s">
        <v>21</v>
      </c>
      <c r="D17" s="89" t="s">
        <v>170</v>
      </c>
      <c r="E17" s="63">
        <v>0</v>
      </c>
      <c r="F17" s="63">
        <v>64</v>
      </c>
      <c r="G17" s="63">
        <v>62</v>
      </c>
      <c r="H17" s="63"/>
      <c r="I17" s="63"/>
      <c r="J17" s="63">
        <v>60</v>
      </c>
      <c r="K17" s="63">
        <v>0</v>
      </c>
      <c r="L17" s="63"/>
      <c r="M17" s="62">
        <f>COUNTIF(E17:L17,"&gt;=0")</f>
        <v>5</v>
      </c>
      <c r="N17" s="64">
        <f>SUM(E17:L17)/M17</f>
        <v>37.2</v>
      </c>
      <c r="O17" s="65"/>
      <c r="P17" s="65"/>
      <c r="Q17" s="65">
        <f>N17*0.9+O17*0.1</f>
        <v>33.480000000000004</v>
      </c>
      <c r="R17" s="66"/>
      <c r="S17" s="62">
        <v>68</v>
      </c>
      <c r="T17" s="63">
        <v>60</v>
      </c>
      <c r="U17" s="63">
        <v>60</v>
      </c>
      <c r="V17" s="63">
        <v>60</v>
      </c>
      <c r="W17" s="63"/>
      <c r="X17" s="63"/>
      <c r="Y17" s="67"/>
      <c r="Z17" s="58"/>
      <c r="AA17" s="70" t="e">
        <f>IF(AND(A17=$W$10,#REF!=R17,Q17=#REF!),"УВАГА",0)</f>
        <v>#REF!</v>
      </c>
      <c r="AB17" s="7">
        <f t="shared" si="0"/>
        <v>0</v>
      </c>
      <c r="AC17" s="7">
        <f>IF(A17&lt;=$W$10,1,0)</f>
        <v>0</v>
      </c>
      <c r="AD17" s="7">
        <f>M17+COUNTIF(S17:X17,"&gt;=0")</f>
        <v>9</v>
      </c>
      <c r="AE17" s="7">
        <f>COUNTIF(E17:L17,"&lt;60")+COUNTIF(S17:X17,"&lt;60")</f>
        <v>2</v>
      </c>
      <c r="AF17" s="7">
        <f>COUNTIF(E17:L17,"&gt;=75")</f>
        <v>0</v>
      </c>
      <c r="AG17" s="7">
        <f>COUNTIF(E17:L17,"&gt;=90")</f>
        <v>0</v>
      </c>
      <c r="AH17" s="71">
        <f>AB17/M17</f>
        <v>0</v>
      </c>
    </row>
    <row r="18" spans="3:34" s="21" customFormat="1" ht="12.75">
      <c r="C18" s="43"/>
      <c r="D18" s="43"/>
      <c r="E18" s="43"/>
      <c r="F18" s="43"/>
      <c r="G18" s="43"/>
      <c r="H18" s="44"/>
      <c r="I18" s="203" t="s">
        <v>2</v>
      </c>
      <c r="J18" s="203"/>
      <c r="K18" s="203"/>
      <c r="L18" s="203"/>
      <c r="M18" s="44"/>
      <c r="N18" s="22"/>
      <c r="O18" s="22"/>
      <c r="P18" s="22"/>
      <c r="Q18" s="22"/>
      <c r="R18" s="23"/>
      <c r="S18" s="44"/>
      <c r="T18" s="44"/>
      <c r="U18" s="44"/>
      <c r="V18" s="44"/>
      <c r="W18" s="44"/>
      <c r="X18" s="22"/>
      <c r="Y18" s="24"/>
      <c r="Z18" s="31"/>
      <c r="AA18" s="31"/>
      <c r="AB18" s="21">
        <f t="shared" si="0"/>
        <v>0</v>
      </c>
      <c r="AH18" s="25"/>
    </row>
    <row r="19" spans="5:34" s="21" customFormat="1" ht="12.75">
      <c r="E19" s="43"/>
      <c r="F19" s="43"/>
      <c r="G19" s="43"/>
      <c r="H19" s="45"/>
      <c r="I19" s="204" t="s">
        <v>3</v>
      </c>
      <c r="J19" s="204"/>
      <c r="K19" s="204"/>
      <c r="L19" s="204"/>
      <c r="M19" s="45"/>
      <c r="N19" s="45"/>
      <c r="O19" s="45"/>
      <c r="P19" s="45"/>
      <c r="Q19" s="45"/>
      <c r="R19" s="46"/>
      <c r="S19" s="26"/>
      <c r="T19" s="26"/>
      <c r="U19" s="26"/>
      <c r="V19" s="26"/>
      <c r="W19" s="44"/>
      <c r="X19" s="44"/>
      <c r="Y19" s="27"/>
      <c r="Z19" s="31"/>
      <c r="AA19" s="31"/>
      <c r="AB19" s="21">
        <f t="shared" si="0"/>
        <v>0</v>
      </c>
      <c r="AH19" s="25"/>
    </row>
    <row r="20" spans="3:34" s="21" customFormat="1" ht="12.75">
      <c r="C20" s="45" t="s">
        <v>10</v>
      </c>
      <c r="D20" s="45"/>
      <c r="R20" s="28"/>
      <c r="S20" s="27"/>
      <c r="T20" s="27"/>
      <c r="U20" s="27"/>
      <c r="V20" s="27"/>
      <c r="W20" s="27"/>
      <c r="X20" s="27"/>
      <c r="Y20" s="27"/>
      <c r="Z20" s="31"/>
      <c r="AA20" s="31"/>
      <c r="AB20" s="21">
        <f t="shared" si="0"/>
        <v>0</v>
      </c>
      <c r="AH20" s="25"/>
    </row>
    <row r="21" spans="8:34" s="21" customFormat="1" ht="12.75">
      <c r="H21" s="44"/>
      <c r="I21" s="203" t="s">
        <v>2</v>
      </c>
      <c r="J21" s="203"/>
      <c r="K21" s="203"/>
      <c r="L21" s="203"/>
      <c r="M21" s="44"/>
      <c r="N21" s="22"/>
      <c r="O21" s="22"/>
      <c r="P21" s="22"/>
      <c r="Q21" s="22"/>
      <c r="R21" s="23"/>
      <c r="S21" s="44"/>
      <c r="T21" s="44"/>
      <c r="U21" s="44"/>
      <c r="V21" s="44"/>
      <c r="W21" s="44"/>
      <c r="X21" s="22"/>
      <c r="Y21" s="27"/>
      <c r="Z21" s="31"/>
      <c r="AA21" s="31"/>
      <c r="AB21" s="21">
        <f t="shared" si="0"/>
        <v>0</v>
      </c>
      <c r="AH21" s="25"/>
    </row>
    <row r="22" spans="8:34" s="21" customFormat="1" ht="12.75">
      <c r="H22" s="45"/>
      <c r="I22" s="204" t="s">
        <v>3</v>
      </c>
      <c r="J22" s="204"/>
      <c r="K22" s="204"/>
      <c r="L22" s="204"/>
      <c r="M22" s="45"/>
      <c r="N22" s="45"/>
      <c r="O22" s="45"/>
      <c r="P22" s="45"/>
      <c r="Q22" s="45"/>
      <c r="R22" s="46"/>
      <c r="S22" s="26"/>
      <c r="T22" s="26"/>
      <c r="U22" s="26"/>
      <c r="V22" s="26"/>
      <c r="W22" s="44"/>
      <c r="X22" s="44"/>
      <c r="Y22" s="27"/>
      <c r="Z22" s="31"/>
      <c r="AA22" s="31"/>
      <c r="AB22" s="21">
        <f t="shared" si="0"/>
        <v>0</v>
      </c>
      <c r="AH22" s="25"/>
    </row>
    <row r="23" spans="3:34" s="21" customFormat="1" ht="7.5" customHeight="1">
      <c r="C23" s="45"/>
      <c r="D23" s="45"/>
      <c r="R23" s="28"/>
      <c r="Z23" s="31"/>
      <c r="AA23" s="31"/>
      <c r="AH23" s="25"/>
    </row>
    <row r="24" spans="3:34" s="21" customFormat="1" ht="12.75">
      <c r="C24" s="47"/>
      <c r="D24" s="47"/>
      <c r="H24" s="45"/>
      <c r="I24" s="29"/>
      <c r="J24" s="29"/>
      <c r="K24" s="29"/>
      <c r="L24" s="29"/>
      <c r="M24" s="45"/>
      <c r="N24" s="45"/>
      <c r="O24" s="45"/>
      <c r="P24" s="45"/>
      <c r="Q24" s="45"/>
      <c r="R24" s="46"/>
      <c r="Z24" s="31"/>
      <c r="AA24" s="31"/>
      <c r="AH24" s="25"/>
    </row>
    <row r="25" spans="3:25" ht="12.75"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9"/>
      <c r="S25" s="48"/>
      <c r="T25" s="48"/>
      <c r="U25" s="48"/>
      <c r="V25" s="48"/>
      <c r="W25" s="48"/>
      <c r="X25" s="48"/>
      <c r="Y25" s="48"/>
    </row>
    <row r="26" spans="3:25" ht="16.5" customHeight="1"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1"/>
      <c r="S26" s="50"/>
      <c r="T26" s="50"/>
      <c r="U26" s="50"/>
      <c r="V26" s="50"/>
      <c r="W26" s="50"/>
      <c r="X26" s="50"/>
      <c r="Y26" s="50"/>
    </row>
    <row r="27" spans="3:25" ht="15.75" customHeight="1">
      <c r="C27" s="48"/>
      <c r="D27" s="48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1"/>
      <c r="S27" s="50"/>
      <c r="T27" s="50"/>
      <c r="U27" s="50"/>
      <c r="V27" s="50"/>
      <c r="W27" s="50"/>
      <c r="X27" s="50"/>
      <c r="Y27" s="50"/>
    </row>
    <row r="28" spans="3:25" ht="12.75">
      <c r="C28" s="48"/>
      <c r="D28" s="48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S28" s="10"/>
      <c r="T28" s="10"/>
      <c r="U28" s="10"/>
      <c r="V28" s="10"/>
      <c r="W28" s="10"/>
      <c r="X28" s="10"/>
      <c r="Y28" s="10"/>
    </row>
    <row r="29" spans="5:25" ht="12.75"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S29" s="10"/>
      <c r="T29" s="10"/>
      <c r="U29" s="10"/>
      <c r="V29" s="10"/>
      <c r="W29" s="10"/>
      <c r="X29" s="10"/>
      <c r="Y29" s="10"/>
    </row>
    <row r="30" spans="3:4" ht="12.75">
      <c r="C30" s="52"/>
      <c r="D30" s="52"/>
    </row>
    <row r="31" spans="1:34" s="34" customFormat="1" ht="27" customHeight="1">
      <c r="A31" s="202"/>
      <c r="B31" s="20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3"/>
      <c r="S31" s="52"/>
      <c r="T31" s="52"/>
      <c r="U31" s="52"/>
      <c r="V31" s="52"/>
      <c r="W31" s="52"/>
      <c r="X31" s="52"/>
      <c r="Y31" s="52"/>
      <c r="Z31" s="54"/>
      <c r="AA31" s="54"/>
      <c r="AH31" s="55"/>
    </row>
    <row r="32" spans="5:25" ht="29.25" customHeight="1"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3"/>
      <c r="S32" s="52"/>
      <c r="T32" s="52"/>
      <c r="U32" s="52"/>
      <c r="V32" s="52"/>
      <c r="W32" s="52"/>
      <c r="X32" s="52"/>
      <c r="Y32" s="52"/>
    </row>
  </sheetData>
  <sheetProtection/>
  <mergeCells count="43">
    <mergeCell ref="A31:B31"/>
    <mergeCell ref="I18:L18"/>
    <mergeCell ref="I19:L19"/>
    <mergeCell ref="I21:L21"/>
    <mergeCell ref="I22:L22"/>
    <mergeCell ref="AH12:AH13"/>
    <mergeCell ref="O11:O14"/>
    <mergeCell ref="P11:P13"/>
    <mergeCell ref="Q11:Q14"/>
    <mergeCell ref="R11:R14"/>
    <mergeCell ref="S13:S14"/>
    <mergeCell ref="AA11:AA14"/>
    <mergeCell ref="U13:U14"/>
    <mergeCell ref="V13:V14"/>
    <mergeCell ref="Z11:Z14"/>
    <mergeCell ref="A11:A14"/>
    <mergeCell ref="B11:B14"/>
    <mergeCell ref="C11:C14"/>
    <mergeCell ref="E11:L11"/>
    <mergeCell ref="E13:E14"/>
    <mergeCell ref="K13:K14"/>
    <mergeCell ref="L13:L14"/>
    <mergeCell ref="H13:H14"/>
    <mergeCell ref="I13:I14"/>
    <mergeCell ref="G13:G14"/>
    <mergeCell ref="Y11:Y14"/>
    <mergeCell ref="W1:X1"/>
    <mergeCell ref="S3:X3"/>
    <mergeCell ref="C5:X5"/>
    <mergeCell ref="C6:X6"/>
    <mergeCell ref="C7:X7"/>
    <mergeCell ref="C9:X9"/>
    <mergeCell ref="S11:X12"/>
    <mergeCell ref="D11:D13"/>
    <mergeCell ref="J13:J14"/>
    <mergeCell ref="F13:F14"/>
    <mergeCell ref="M11:M14"/>
    <mergeCell ref="X13:X14"/>
    <mergeCell ref="T13:T14"/>
    <mergeCell ref="W13:W14"/>
    <mergeCell ref="N11:N14"/>
    <mergeCell ref="J12:L12"/>
    <mergeCell ref="E12:I12"/>
  </mergeCells>
  <conditionalFormatting sqref="A15:A17">
    <cfRule type="cellIs" priority="1" dxfId="96" operator="equal" stopIfTrue="1">
      <formula>$W$10</formula>
    </cfRule>
  </conditionalFormatting>
  <conditionalFormatting sqref="E15:K17 U15:X17">
    <cfRule type="cellIs" priority="2" dxfId="97" operator="between" stopIfTrue="1">
      <formula>0</formula>
      <formula>59</formula>
    </cfRule>
  </conditionalFormatting>
  <conditionalFormatting sqref="S15:S17">
    <cfRule type="cellIs" priority="3" dxfId="98" operator="lessThan" stopIfTrue="1">
      <formula>60</formula>
    </cfRule>
  </conditionalFormatting>
  <conditionalFormatting sqref="P15:P17">
    <cfRule type="cellIs" priority="4" dxfId="96" operator="greaterThan" stopIfTrue="1">
      <formula>$P$14</formula>
    </cfRule>
  </conditionalFormatting>
  <printOptions/>
  <pageMargins left="0.2" right="0.2" top="0.23" bottom="0.19" header="0.19" footer="0.19"/>
  <pageSetup horizontalDpi="600" verticalDpi="600" orientation="landscape" paperSize="9" scale="83" r:id="rId1"/>
  <colBreaks count="1" manualBreakCount="1">
    <brk id="28" max="46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H41"/>
  <sheetViews>
    <sheetView view="pageBreakPreview" zoomScale="75" zoomScaleSheetLayoutView="75" workbookViewId="0" topLeftCell="A4">
      <selection activeCell="A5" sqref="A5:Z34"/>
    </sheetView>
  </sheetViews>
  <sheetFormatPr defaultColWidth="9.140625" defaultRowHeight="12.75"/>
  <cols>
    <col min="1" max="1" width="4.28125" style="0" customWidth="1"/>
    <col min="2" max="2" width="10.8515625" style="0" customWidth="1"/>
    <col min="3" max="3" width="27.8515625" style="0" hidden="1" customWidth="1"/>
    <col min="4" max="4" width="37.00390625" style="0" customWidth="1"/>
    <col min="5" max="5" width="6.140625" style="0" customWidth="1"/>
    <col min="6" max="6" width="5.7109375" style="0" customWidth="1"/>
    <col min="7" max="7" width="5.28125" style="0" customWidth="1"/>
    <col min="8" max="8" width="5.7109375" style="0" customWidth="1"/>
    <col min="9" max="9" width="0.13671875" style="0" customWidth="1"/>
    <col min="10" max="10" width="6.421875" style="0" customWidth="1"/>
    <col min="11" max="11" width="3.8515625" style="0" customWidth="1"/>
    <col min="12" max="12" width="3.140625" style="0" customWidth="1"/>
    <col min="13" max="13" width="3.8515625" style="0" customWidth="1"/>
    <col min="14" max="14" width="7.140625" style="0" customWidth="1"/>
    <col min="15" max="15" width="9.421875" style="0" customWidth="1"/>
    <col min="16" max="16" width="8.7109375" style="0" customWidth="1"/>
    <col min="17" max="17" width="8.28125" style="0" customWidth="1"/>
    <col min="18" max="18" width="8.00390625" style="13" customWidth="1"/>
    <col min="19" max="19" width="5.28125" style="0" customWidth="1"/>
    <col min="20" max="20" width="7.421875" style="0" customWidth="1"/>
    <col min="21" max="21" width="5.421875" style="0" customWidth="1"/>
    <col min="22" max="22" width="4.28125" style="0" customWidth="1"/>
    <col min="23" max="23" width="3.00390625" style="0" customWidth="1"/>
    <col min="24" max="24" width="4.140625" style="0" hidden="1" customWidth="1"/>
    <col min="25" max="25" width="7.7109375" style="0" customWidth="1"/>
    <col min="26" max="26" width="12.421875" style="4" customWidth="1"/>
    <col min="27" max="27" width="10.7109375" style="4" customWidth="1"/>
    <col min="28" max="28" width="7.7109375" style="0" customWidth="1"/>
    <col min="29" max="29" width="8.140625" style="0" customWidth="1"/>
    <col min="30" max="30" width="7.421875" style="0" customWidth="1"/>
    <col min="31" max="31" width="7.28125" style="0" customWidth="1"/>
    <col min="32" max="32" width="5.8515625" style="0" customWidth="1"/>
    <col min="33" max="33" width="6.28125" style="0" customWidth="1"/>
    <col min="34" max="34" width="8.140625" style="8" customWidth="1"/>
  </cols>
  <sheetData>
    <row r="1" spans="19:25" ht="12.75">
      <c r="S1" s="4"/>
      <c r="T1" s="4"/>
      <c r="U1" s="4"/>
      <c r="V1" s="4"/>
      <c r="W1" s="112"/>
      <c r="X1" s="112"/>
      <c r="Y1" s="12"/>
    </row>
    <row r="2" spans="19:25" ht="4.5" customHeight="1">
      <c r="S2" s="4"/>
      <c r="T2" s="4"/>
      <c r="U2" s="4"/>
      <c r="V2" s="4"/>
      <c r="W2" s="4"/>
      <c r="X2" s="4"/>
      <c r="Y2" s="4"/>
    </row>
    <row r="3" spans="19:25" ht="12.75">
      <c r="S3" s="113" t="s">
        <v>9</v>
      </c>
      <c r="T3" s="113"/>
      <c r="U3" s="113"/>
      <c r="V3" s="113"/>
      <c r="W3" s="113"/>
      <c r="X3" s="113"/>
      <c r="Y3" s="4"/>
    </row>
    <row r="4" spans="19:25" ht="4.5" customHeight="1">
      <c r="S4" s="3"/>
      <c r="T4" s="3"/>
      <c r="U4" s="3"/>
      <c r="V4" s="3"/>
      <c r="W4" s="3"/>
      <c r="X4" s="3"/>
      <c r="Y4" s="3"/>
    </row>
    <row r="5" spans="3:27" ht="15" customHeight="1">
      <c r="C5" s="176" t="s">
        <v>41</v>
      </c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"/>
      <c r="Z5" s="12"/>
      <c r="AA5" s="34" t="s">
        <v>18</v>
      </c>
    </row>
    <row r="6" spans="3:27" ht="15" customHeight="1">
      <c r="C6" s="176" t="s">
        <v>44</v>
      </c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"/>
      <c r="AA6">
        <v>0</v>
      </c>
    </row>
    <row r="7" spans="3:25" ht="15" customHeight="1">
      <c r="C7" s="176" t="s">
        <v>151</v>
      </c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"/>
    </row>
    <row r="8" spans="3:25" ht="8.25" customHeight="1"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14"/>
      <c r="S8" s="7"/>
      <c r="T8" s="7"/>
      <c r="U8" s="7"/>
      <c r="V8" s="7"/>
      <c r="W8" s="7"/>
      <c r="X8" s="7"/>
      <c r="Y8" s="7"/>
    </row>
    <row r="9" spans="3:29" ht="12.75">
      <c r="C9" s="177" t="s">
        <v>152</v>
      </c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177"/>
      <c r="W9" s="177"/>
      <c r="X9" s="177"/>
      <c r="Y9" s="18"/>
      <c r="Z9" s="30">
        <v>1660</v>
      </c>
      <c r="AA9" s="33"/>
      <c r="AC9" s="34"/>
    </row>
    <row r="10" spans="3:27" ht="12.75">
      <c r="C10" s="34" t="s">
        <v>40</v>
      </c>
      <c r="D10" s="34"/>
      <c r="S10" s="20">
        <v>12</v>
      </c>
      <c r="U10" s="32">
        <v>0.45</v>
      </c>
      <c r="V10" s="35" t="s">
        <v>42</v>
      </c>
      <c r="W10" s="19">
        <f>IF(S10=1,"1 или 0 стип ком",IF(S10=2,1,IF(S10=4,"1  или 2 стип ком",FLOOR(S10*$U$10,1))))</f>
        <v>5</v>
      </c>
      <c r="Y10" s="8"/>
      <c r="Z10" s="30">
        <v>2416</v>
      </c>
      <c r="AA10" s="33"/>
    </row>
    <row r="11" spans="1:34" s="2" customFormat="1" ht="26.25" customHeight="1">
      <c r="A11" s="205" t="s">
        <v>0</v>
      </c>
      <c r="B11" s="205" t="s">
        <v>1</v>
      </c>
      <c r="C11" s="205" t="s">
        <v>14</v>
      </c>
      <c r="D11" s="197"/>
      <c r="E11" s="108" t="s">
        <v>4</v>
      </c>
      <c r="F11" s="109"/>
      <c r="G11" s="109"/>
      <c r="H11" s="109"/>
      <c r="I11" s="109"/>
      <c r="J11" s="109"/>
      <c r="K11" s="109"/>
      <c r="L11" s="109"/>
      <c r="M11" s="111" t="s">
        <v>7</v>
      </c>
      <c r="N11" s="115" t="s">
        <v>12</v>
      </c>
      <c r="O11" s="115" t="s">
        <v>32</v>
      </c>
      <c r="P11" s="115" t="s">
        <v>16</v>
      </c>
      <c r="Q11" s="115" t="s">
        <v>11</v>
      </c>
      <c r="R11" s="187" t="s">
        <v>17</v>
      </c>
      <c r="S11" s="178" t="s">
        <v>8</v>
      </c>
      <c r="T11" s="179"/>
      <c r="U11" s="179"/>
      <c r="V11" s="179"/>
      <c r="W11" s="179"/>
      <c r="X11" s="180"/>
      <c r="Y11" s="191" t="s">
        <v>13</v>
      </c>
      <c r="Z11" s="196" t="s">
        <v>43</v>
      </c>
      <c r="AA11" s="190" t="s">
        <v>31</v>
      </c>
      <c r="AH11" s="16"/>
    </row>
    <row r="12" spans="1:34" ht="43.5" customHeight="1">
      <c r="A12" s="200"/>
      <c r="B12" s="200"/>
      <c r="C12" s="200"/>
      <c r="D12" s="198"/>
      <c r="E12" s="108" t="s">
        <v>5</v>
      </c>
      <c r="F12" s="109"/>
      <c r="G12" s="109"/>
      <c r="H12" s="109"/>
      <c r="I12" s="110"/>
      <c r="J12" s="108" t="s">
        <v>6</v>
      </c>
      <c r="K12" s="109"/>
      <c r="L12" s="109"/>
      <c r="M12" s="111"/>
      <c r="N12" s="200"/>
      <c r="O12" s="184"/>
      <c r="P12" s="184"/>
      <c r="Q12" s="184"/>
      <c r="R12" s="188"/>
      <c r="S12" s="181"/>
      <c r="T12" s="182"/>
      <c r="U12" s="182"/>
      <c r="V12" s="182"/>
      <c r="W12" s="182"/>
      <c r="X12" s="183"/>
      <c r="Y12" s="192"/>
      <c r="Z12" s="196"/>
      <c r="AA12" s="190"/>
      <c r="AH12" s="114" t="s">
        <v>39</v>
      </c>
    </row>
    <row r="13" spans="1:34" ht="83.25" customHeight="1" thickBot="1">
      <c r="A13" s="200"/>
      <c r="B13" s="200"/>
      <c r="C13" s="200"/>
      <c r="D13" s="198"/>
      <c r="E13" s="119" t="s">
        <v>165</v>
      </c>
      <c r="F13" s="119" t="s">
        <v>166</v>
      </c>
      <c r="G13" s="119" t="s">
        <v>167</v>
      </c>
      <c r="H13" s="194" t="s">
        <v>105</v>
      </c>
      <c r="I13" s="119"/>
      <c r="J13" s="119" t="s">
        <v>116</v>
      </c>
      <c r="K13" s="119"/>
      <c r="L13" s="119"/>
      <c r="M13" s="111"/>
      <c r="N13" s="200"/>
      <c r="O13" s="184"/>
      <c r="P13" s="184"/>
      <c r="Q13" s="184"/>
      <c r="R13" s="188"/>
      <c r="S13" s="119" t="s">
        <v>104</v>
      </c>
      <c r="T13" s="119" t="s">
        <v>168</v>
      </c>
      <c r="U13" s="119"/>
      <c r="V13" s="194"/>
      <c r="W13" s="119"/>
      <c r="X13" s="119"/>
      <c r="Y13" s="192"/>
      <c r="Z13" s="196"/>
      <c r="AA13" s="190"/>
      <c r="AB13" s="11" t="s">
        <v>33</v>
      </c>
      <c r="AC13" s="11" t="s">
        <v>34</v>
      </c>
      <c r="AD13" s="11" t="s">
        <v>35</v>
      </c>
      <c r="AE13" s="11" t="s">
        <v>36</v>
      </c>
      <c r="AF13" s="11" t="s">
        <v>37</v>
      </c>
      <c r="AG13" s="11" t="s">
        <v>38</v>
      </c>
      <c r="AH13" s="114"/>
    </row>
    <row r="14" spans="1:27" ht="13.5" thickBot="1">
      <c r="A14" s="201"/>
      <c r="B14" s="201"/>
      <c r="C14" s="201"/>
      <c r="D14" s="199"/>
      <c r="E14" s="107"/>
      <c r="F14" s="107"/>
      <c r="G14" s="107"/>
      <c r="H14" s="195"/>
      <c r="I14" s="107"/>
      <c r="J14" s="107"/>
      <c r="K14" s="107"/>
      <c r="L14" s="107"/>
      <c r="M14" s="111"/>
      <c r="N14" s="201"/>
      <c r="O14" s="185"/>
      <c r="P14" s="36">
        <v>100</v>
      </c>
      <c r="Q14" s="186"/>
      <c r="R14" s="189"/>
      <c r="S14" s="107"/>
      <c r="T14" s="107"/>
      <c r="U14" s="107"/>
      <c r="V14" s="195"/>
      <c r="W14" s="107"/>
      <c r="X14" s="107"/>
      <c r="Y14" s="193"/>
      <c r="Z14" s="196"/>
      <c r="AA14" s="190"/>
    </row>
    <row r="15" spans="1:34" s="7" customFormat="1" ht="15" customHeight="1" thickBot="1">
      <c r="A15" s="57">
        <v>1</v>
      </c>
      <c r="B15" s="145" t="s">
        <v>150</v>
      </c>
      <c r="C15" s="146"/>
      <c r="D15" s="138" t="s">
        <v>160</v>
      </c>
      <c r="E15" s="140">
        <v>85</v>
      </c>
      <c r="F15" s="139">
        <v>85</v>
      </c>
      <c r="G15" s="139">
        <v>82</v>
      </c>
      <c r="H15" s="139">
        <v>100</v>
      </c>
      <c r="I15" s="139"/>
      <c r="J15" s="139">
        <v>93</v>
      </c>
      <c r="K15" s="139"/>
      <c r="L15" s="139"/>
      <c r="M15" s="140">
        <f aca="true" t="shared" si="0" ref="M15:M26">COUNTIF(E15:L15,"&gt;=0")</f>
        <v>5</v>
      </c>
      <c r="N15" s="141">
        <f aca="true" t="shared" si="1" ref="N15:N26">SUM(E15:L15)/M15</f>
        <v>89</v>
      </c>
      <c r="O15" s="130">
        <v>85</v>
      </c>
      <c r="P15" s="130"/>
      <c r="Q15" s="130">
        <f aca="true" t="shared" si="2" ref="Q15:Q26">N15*0.9+O15*0.1</f>
        <v>88.60000000000001</v>
      </c>
      <c r="R15" s="142"/>
      <c r="S15" s="139">
        <v>69</v>
      </c>
      <c r="T15" s="139">
        <v>100</v>
      </c>
      <c r="U15" s="139"/>
      <c r="V15" s="139"/>
      <c r="W15" s="139"/>
      <c r="X15" s="139"/>
      <c r="Y15" s="143"/>
      <c r="Z15" s="144">
        <v>1660</v>
      </c>
      <c r="AA15" s="70" t="e">
        <f>IF(AND(A15=$W$10,#REF!=R15,Q15=#REF!),"УВАГА",0)</f>
        <v>#REF!</v>
      </c>
      <c r="AB15" s="7">
        <f aca="true" t="shared" si="3" ref="AB15:AB31">-(AG15-AF15)</f>
        <v>3</v>
      </c>
      <c r="AC15" s="7">
        <f aca="true" t="shared" si="4" ref="AC15:AC26">IF(A15&lt;=$W$10,1,0)</f>
        <v>1</v>
      </c>
      <c r="AD15" s="7">
        <f aca="true" t="shared" si="5" ref="AD15:AD26">M15+COUNTIF(S15:X15,"&gt;=0")</f>
        <v>7</v>
      </c>
      <c r="AE15" s="7">
        <f aca="true" t="shared" si="6" ref="AE15:AE26">COUNTIF(E15:L15,"&lt;60")+COUNTIF(S15:X15,"&lt;60")</f>
        <v>0</v>
      </c>
      <c r="AF15" s="7">
        <f aca="true" t="shared" si="7" ref="AF15:AF26">COUNTIF(E15:L15,"&gt;=75")</f>
        <v>5</v>
      </c>
      <c r="AG15" s="7">
        <f aca="true" t="shared" si="8" ref="AG15:AG26">COUNTIF(E15:L15,"&gt;=90")</f>
        <v>2</v>
      </c>
      <c r="AH15" s="71">
        <f aca="true" t="shared" si="9" ref="AH15:AH26">AB15/M15</f>
        <v>0.6</v>
      </c>
    </row>
    <row r="16" spans="1:34" s="7" customFormat="1" ht="15" customHeight="1" thickBot="1">
      <c r="A16" s="57">
        <v>2</v>
      </c>
      <c r="B16" s="145" t="s">
        <v>150</v>
      </c>
      <c r="C16" s="137" t="s">
        <v>25</v>
      </c>
      <c r="D16" s="147" t="s">
        <v>157</v>
      </c>
      <c r="E16" s="140">
        <v>85</v>
      </c>
      <c r="F16" s="139">
        <v>75</v>
      </c>
      <c r="G16" s="139">
        <v>90</v>
      </c>
      <c r="H16" s="139">
        <v>100</v>
      </c>
      <c r="I16" s="139"/>
      <c r="J16" s="139">
        <v>75</v>
      </c>
      <c r="K16" s="139"/>
      <c r="L16" s="139"/>
      <c r="M16" s="140">
        <f t="shared" si="0"/>
        <v>5</v>
      </c>
      <c r="N16" s="141">
        <f t="shared" si="1"/>
        <v>85</v>
      </c>
      <c r="O16" s="130">
        <v>90</v>
      </c>
      <c r="P16" s="130"/>
      <c r="Q16" s="130">
        <f t="shared" si="2"/>
        <v>85.5</v>
      </c>
      <c r="R16" s="142"/>
      <c r="S16" s="139">
        <v>60</v>
      </c>
      <c r="T16" s="139">
        <v>97</v>
      </c>
      <c r="U16" s="139"/>
      <c r="V16" s="139"/>
      <c r="W16" s="139"/>
      <c r="X16" s="139"/>
      <c r="Y16" s="143"/>
      <c r="Z16" s="144">
        <v>1660</v>
      </c>
      <c r="AA16" s="70" t="e">
        <f>IF(AND(A16=$W$10,#REF!=R16,Q16=#REF!),"УВАГА",)</f>
        <v>#REF!</v>
      </c>
      <c r="AB16" s="7">
        <f t="shared" si="3"/>
        <v>3</v>
      </c>
      <c r="AC16" s="7">
        <f t="shared" si="4"/>
        <v>1</v>
      </c>
      <c r="AD16" s="7">
        <f t="shared" si="5"/>
        <v>7</v>
      </c>
      <c r="AE16" s="7">
        <f t="shared" si="6"/>
        <v>0</v>
      </c>
      <c r="AF16" s="7">
        <f t="shared" si="7"/>
        <v>5</v>
      </c>
      <c r="AG16" s="7">
        <f t="shared" si="8"/>
        <v>2</v>
      </c>
      <c r="AH16" s="71">
        <f t="shared" si="9"/>
        <v>0.6</v>
      </c>
    </row>
    <row r="17" spans="1:34" ht="15" customHeight="1" thickBot="1">
      <c r="A17" s="57">
        <v>3</v>
      </c>
      <c r="B17" s="145" t="s">
        <v>150</v>
      </c>
      <c r="C17" s="137" t="s">
        <v>27</v>
      </c>
      <c r="D17" s="147" t="s">
        <v>156</v>
      </c>
      <c r="E17" s="140">
        <v>75</v>
      </c>
      <c r="F17" s="139">
        <v>91</v>
      </c>
      <c r="G17" s="139">
        <v>92</v>
      </c>
      <c r="H17" s="139">
        <v>100</v>
      </c>
      <c r="I17" s="139"/>
      <c r="J17" s="139">
        <v>85</v>
      </c>
      <c r="K17" s="139"/>
      <c r="L17" s="139"/>
      <c r="M17" s="140">
        <f t="shared" si="0"/>
        <v>5</v>
      </c>
      <c r="N17" s="141">
        <f t="shared" si="1"/>
        <v>88.6</v>
      </c>
      <c r="O17" s="130">
        <v>50</v>
      </c>
      <c r="P17" s="130"/>
      <c r="Q17" s="130">
        <f t="shared" si="2"/>
        <v>84.74</v>
      </c>
      <c r="R17" s="142"/>
      <c r="S17" s="139">
        <v>60</v>
      </c>
      <c r="T17" s="139">
        <v>100</v>
      </c>
      <c r="U17" s="139"/>
      <c r="V17" s="139"/>
      <c r="W17" s="139"/>
      <c r="X17" s="139"/>
      <c r="Y17" s="143"/>
      <c r="Z17" s="144">
        <v>1660</v>
      </c>
      <c r="AA17" s="38">
        <f>IF(AND(A17=$W$10,R18=R17,Q17=Q18),"УВАГА",0)</f>
        <v>0</v>
      </c>
      <c r="AB17">
        <f t="shared" si="3"/>
        <v>2</v>
      </c>
      <c r="AC17">
        <f t="shared" si="4"/>
        <v>1</v>
      </c>
      <c r="AD17">
        <f t="shared" si="5"/>
        <v>7</v>
      </c>
      <c r="AE17">
        <f t="shared" si="6"/>
        <v>0</v>
      </c>
      <c r="AF17">
        <f t="shared" si="7"/>
        <v>5</v>
      </c>
      <c r="AG17">
        <f t="shared" si="8"/>
        <v>3</v>
      </c>
      <c r="AH17" s="8">
        <f t="shared" si="9"/>
        <v>0.4</v>
      </c>
    </row>
    <row r="18" spans="1:34" ht="15" customHeight="1" thickBot="1">
      <c r="A18" s="148">
        <v>4</v>
      </c>
      <c r="B18" s="145" t="s">
        <v>150</v>
      </c>
      <c r="C18" s="149" t="s">
        <v>20</v>
      </c>
      <c r="D18" s="147" t="s">
        <v>164</v>
      </c>
      <c r="E18" s="150">
        <v>90</v>
      </c>
      <c r="F18" s="151">
        <v>85</v>
      </c>
      <c r="G18" s="151">
        <v>95</v>
      </c>
      <c r="H18" s="151">
        <v>98</v>
      </c>
      <c r="I18" s="151"/>
      <c r="J18" s="151">
        <v>100</v>
      </c>
      <c r="K18" s="151"/>
      <c r="L18" s="151"/>
      <c r="M18" s="140">
        <f t="shared" si="0"/>
        <v>5</v>
      </c>
      <c r="N18" s="141">
        <f t="shared" si="1"/>
        <v>93.6</v>
      </c>
      <c r="O18" s="130"/>
      <c r="P18" s="130"/>
      <c r="Q18" s="130">
        <f t="shared" si="2"/>
        <v>84.24</v>
      </c>
      <c r="R18" s="152"/>
      <c r="S18" s="151">
        <v>82</v>
      </c>
      <c r="T18" s="151">
        <v>100</v>
      </c>
      <c r="U18" s="151"/>
      <c r="V18" s="151"/>
      <c r="W18" s="151"/>
      <c r="X18" s="151"/>
      <c r="Y18" s="153"/>
      <c r="Z18" s="144">
        <v>1660</v>
      </c>
      <c r="AA18" s="38" t="e">
        <f>IF(AND(A18=$W$10,#REF!=R18,Q18=#REF!),"УВАГА",0)</f>
        <v>#REF!</v>
      </c>
      <c r="AB18">
        <f t="shared" si="3"/>
        <v>1</v>
      </c>
      <c r="AC18">
        <f t="shared" si="4"/>
        <v>1</v>
      </c>
      <c r="AD18">
        <f t="shared" si="5"/>
        <v>7</v>
      </c>
      <c r="AE18">
        <f t="shared" si="6"/>
        <v>0</v>
      </c>
      <c r="AF18">
        <f t="shared" si="7"/>
        <v>5</v>
      </c>
      <c r="AG18">
        <f t="shared" si="8"/>
        <v>4</v>
      </c>
      <c r="AH18" s="8">
        <f t="shared" si="9"/>
        <v>0.2</v>
      </c>
    </row>
    <row r="19" spans="1:34" ht="15" customHeight="1" thickBot="1">
      <c r="A19" s="57">
        <v>5</v>
      </c>
      <c r="B19" s="145" t="s">
        <v>150</v>
      </c>
      <c r="C19" s="137" t="s">
        <v>24</v>
      </c>
      <c r="D19" s="147" t="s">
        <v>155</v>
      </c>
      <c r="E19" s="140">
        <v>95</v>
      </c>
      <c r="F19" s="139">
        <v>98</v>
      </c>
      <c r="G19" s="139">
        <v>90</v>
      </c>
      <c r="H19" s="139">
        <v>85</v>
      </c>
      <c r="I19" s="139"/>
      <c r="J19" s="139">
        <v>92</v>
      </c>
      <c r="K19" s="139"/>
      <c r="L19" s="139"/>
      <c r="M19" s="140">
        <f t="shared" si="0"/>
        <v>5</v>
      </c>
      <c r="N19" s="141">
        <f t="shared" si="1"/>
        <v>92</v>
      </c>
      <c r="O19" s="130"/>
      <c r="P19" s="130"/>
      <c r="Q19" s="130">
        <f t="shared" si="2"/>
        <v>82.8</v>
      </c>
      <c r="R19" s="142"/>
      <c r="S19" s="139">
        <v>99</v>
      </c>
      <c r="T19" s="139">
        <v>100</v>
      </c>
      <c r="U19" s="139"/>
      <c r="V19" s="139"/>
      <c r="W19" s="139"/>
      <c r="X19" s="139"/>
      <c r="Y19" s="143" t="s">
        <v>276</v>
      </c>
      <c r="Z19" s="144">
        <v>1660</v>
      </c>
      <c r="AA19" s="38" t="e">
        <f>IF(AND(A19=$W$10,#REF!=R19,Q19=#REF!),"УВАГА",0)</f>
        <v>#REF!</v>
      </c>
      <c r="AB19">
        <f t="shared" si="3"/>
        <v>1</v>
      </c>
      <c r="AC19">
        <f t="shared" si="4"/>
        <v>1</v>
      </c>
      <c r="AD19">
        <f t="shared" si="5"/>
        <v>7</v>
      </c>
      <c r="AE19">
        <f t="shared" si="6"/>
        <v>0</v>
      </c>
      <c r="AF19">
        <f t="shared" si="7"/>
        <v>5</v>
      </c>
      <c r="AG19">
        <f t="shared" si="8"/>
        <v>4</v>
      </c>
      <c r="AH19" s="8">
        <f t="shared" si="9"/>
        <v>0.2</v>
      </c>
    </row>
    <row r="20" spans="1:34" ht="14.25" customHeight="1" thickBot="1">
      <c r="A20" s="76">
        <v>6</v>
      </c>
      <c r="B20" s="77" t="s">
        <v>150</v>
      </c>
      <c r="C20" s="86" t="s">
        <v>19</v>
      </c>
      <c r="D20" s="89" t="s">
        <v>154</v>
      </c>
      <c r="E20" s="79">
        <v>83</v>
      </c>
      <c r="F20" s="80">
        <v>85</v>
      </c>
      <c r="G20" s="80">
        <v>90</v>
      </c>
      <c r="H20" s="80">
        <v>92</v>
      </c>
      <c r="I20" s="80"/>
      <c r="J20" s="80">
        <v>90</v>
      </c>
      <c r="K20" s="80"/>
      <c r="L20" s="80"/>
      <c r="M20" s="62">
        <f t="shared" si="0"/>
        <v>5</v>
      </c>
      <c r="N20" s="64">
        <f t="shared" si="1"/>
        <v>88</v>
      </c>
      <c r="O20" s="65"/>
      <c r="P20" s="65"/>
      <c r="Q20" s="65">
        <f t="shared" si="2"/>
        <v>79.2</v>
      </c>
      <c r="R20" s="81"/>
      <c r="S20" s="80">
        <v>91</v>
      </c>
      <c r="T20" s="80">
        <v>100</v>
      </c>
      <c r="U20" s="80"/>
      <c r="V20" s="80"/>
      <c r="W20" s="80"/>
      <c r="X20" s="80"/>
      <c r="Y20" s="82"/>
      <c r="Z20" s="58"/>
      <c r="AA20" s="38"/>
      <c r="AB20">
        <f t="shared" si="3"/>
        <v>2</v>
      </c>
      <c r="AC20">
        <f t="shared" si="4"/>
        <v>0</v>
      </c>
      <c r="AD20">
        <f t="shared" si="5"/>
        <v>7</v>
      </c>
      <c r="AE20">
        <f t="shared" si="6"/>
        <v>0</v>
      </c>
      <c r="AF20">
        <f t="shared" si="7"/>
        <v>5</v>
      </c>
      <c r="AG20">
        <f t="shared" si="8"/>
        <v>3</v>
      </c>
      <c r="AH20" s="8">
        <f t="shared" si="9"/>
        <v>0.4</v>
      </c>
    </row>
    <row r="21" spans="1:34" ht="14.25" customHeight="1" thickBot="1">
      <c r="A21" s="59">
        <v>7</v>
      </c>
      <c r="B21" s="77" t="s">
        <v>150</v>
      </c>
      <c r="C21" s="68"/>
      <c r="D21" s="89" t="s">
        <v>161</v>
      </c>
      <c r="E21" s="62">
        <v>85</v>
      </c>
      <c r="F21" s="63">
        <v>75</v>
      </c>
      <c r="G21" s="63">
        <v>82</v>
      </c>
      <c r="H21" s="63">
        <v>75</v>
      </c>
      <c r="I21" s="63"/>
      <c r="J21" s="63">
        <v>75</v>
      </c>
      <c r="K21" s="63"/>
      <c r="L21" s="63"/>
      <c r="M21" s="62">
        <f t="shared" si="0"/>
        <v>5</v>
      </c>
      <c r="N21" s="64">
        <f t="shared" si="1"/>
        <v>78.4</v>
      </c>
      <c r="O21" s="65">
        <v>45</v>
      </c>
      <c r="P21" s="65"/>
      <c r="Q21" s="65">
        <f t="shared" si="2"/>
        <v>75.06</v>
      </c>
      <c r="R21" s="66"/>
      <c r="S21" s="63">
        <v>64</v>
      </c>
      <c r="T21" s="63">
        <v>100</v>
      </c>
      <c r="U21" s="63"/>
      <c r="V21" s="63"/>
      <c r="W21" s="63"/>
      <c r="X21" s="63"/>
      <c r="Y21" s="67"/>
      <c r="Z21" s="58"/>
      <c r="AA21" s="38"/>
      <c r="AB21">
        <f t="shared" si="3"/>
        <v>5</v>
      </c>
      <c r="AC21">
        <f t="shared" si="4"/>
        <v>0</v>
      </c>
      <c r="AD21">
        <f t="shared" si="5"/>
        <v>7</v>
      </c>
      <c r="AE21">
        <f t="shared" si="6"/>
        <v>0</v>
      </c>
      <c r="AF21">
        <f t="shared" si="7"/>
        <v>5</v>
      </c>
      <c r="AG21">
        <f t="shared" si="8"/>
        <v>0</v>
      </c>
      <c r="AH21" s="8">
        <f t="shared" si="9"/>
        <v>1</v>
      </c>
    </row>
    <row r="22" spans="1:34" ht="14.25" customHeight="1" thickBot="1">
      <c r="A22" s="76">
        <v>8</v>
      </c>
      <c r="B22" s="77" t="s">
        <v>150</v>
      </c>
      <c r="C22" s="78" t="s">
        <v>26</v>
      </c>
      <c r="D22" s="89" t="s">
        <v>153</v>
      </c>
      <c r="E22" s="84">
        <v>62</v>
      </c>
      <c r="F22" s="85">
        <v>60</v>
      </c>
      <c r="G22" s="85">
        <v>60</v>
      </c>
      <c r="H22" s="85">
        <v>90</v>
      </c>
      <c r="I22" s="80"/>
      <c r="J22" s="80">
        <v>78</v>
      </c>
      <c r="K22" s="80"/>
      <c r="L22" s="80"/>
      <c r="M22" s="62">
        <f t="shared" si="0"/>
        <v>5</v>
      </c>
      <c r="N22" s="64">
        <f t="shared" si="1"/>
        <v>70</v>
      </c>
      <c r="O22" s="65">
        <v>86.3</v>
      </c>
      <c r="P22" s="65"/>
      <c r="Q22" s="65">
        <f t="shared" si="2"/>
        <v>71.63</v>
      </c>
      <c r="R22" s="81"/>
      <c r="S22" s="80">
        <v>0</v>
      </c>
      <c r="T22" s="80">
        <v>85</v>
      </c>
      <c r="U22" s="80"/>
      <c r="V22" s="85"/>
      <c r="W22" s="85"/>
      <c r="X22" s="85"/>
      <c r="Y22" s="82"/>
      <c r="Z22" s="58"/>
      <c r="AA22" s="38"/>
      <c r="AB22">
        <f t="shared" si="3"/>
        <v>1</v>
      </c>
      <c r="AC22">
        <f t="shared" si="4"/>
        <v>0</v>
      </c>
      <c r="AD22">
        <f t="shared" si="5"/>
        <v>7</v>
      </c>
      <c r="AE22">
        <f t="shared" si="6"/>
        <v>1</v>
      </c>
      <c r="AF22">
        <f t="shared" si="7"/>
        <v>2</v>
      </c>
      <c r="AG22">
        <f t="shared" si="8"/>
        <v>1</v>
      </c>
      <c r="AH22" s="8">
        <f t="shared" si="9"/>
        <v>0.2</v>
      </c>
    </row>
    <row r="23" spans="1:34" ht="14.25" customHeight="1" thickBot="1">
      <c r="A23" s="59">
        <v>9</v>
      </c>
      <c r="B23" s="77" t="s">
        <v>150</v>
      </c>
      <c r="C23" s="68"/>
      <c r="D23" s="89" t="s">
        <v>162</v>
      </c>
      <c r="E23" s="62">
        <v>65</v>
      </c>
      <c r="F23" s="63">
        <v>72</v>
      </c>
      <c r="G23" s="63">
        <v>95</v>
      </c>
      <c r="H23" s="63">
        <v>73</v>
      </c>
      <c r="I23" s="63"/>
      <c r="J23" s="63">
        <v>75</v>
      </c>
      <c r="K23" s="63"/>
      <c r="L23" s="63"/>
      <c r="M23" s="62">
        <f t="shared" si="0"/>
        <v>5</v>
      </c>
      <c r="N23" s="64">
        <f t="shared" si="1"/>
        <v>76</v>
      </c>
      <c r="O23" s="65">
        <v>5</v>
      </c>
      <c r="P23" s="65"/>
      <c r="Q23" s="65">
        <f t="shared" si="2"/>
        <v>68.9</v>
      </c>
      <c r="R23" s="66"/>
      <c r="S23" s="63">
        <v>69</v>
      </c>
      <c r="T23" s="63">
        <v>64</v>
      </c>
      <c r="U23" s="63"/>
      <c r="V23" s="63"/>
      <c r="W23" s="63"/>
      <c r="X23" s="63"/>
      <c r="Y23" s="67"/>
      <c r="Z23" s="58"/>
      <c r="AA23" s="38"/>
      <c r="AB23">
        <f t="shared" si="3"/>
        <v>1</v>
      </c>
      <c r="AC23">
        <f t="shared" si="4"/>
        <v>0</v>
      </c>
      <c r="AD23">
        <f t="shared" si="5"/>
        <v>7</v>
      </c>
      <c r="AE23">
        <f t="shared" si="6"/>
        <v>0</v>
      </c>
      <c r="AF23">
        <f t="shared" si="7"/>
        <v>2</v>
      </c>
      <c r="AG23">
        <f t="shared" si="8"/>
        <v>1</v>
      </c>
      <c r="AH23" s="8">
        <f t="shared" si="9"/>
        <v>0.2</v>
      </c>
    </row>
    <row r="24" spans="1:34" ht="14.25" customHeight="1" thickBot="1">
      <c r="A24" s="59">
        <v>10</v>
      </c>
      <c r="B24" s="77" t="s">
        <v>150</v>
      </c>
      <c r="C24" s="68"/>
      <c r="D24" s="89" t="s">
        <v>158</v>
      </c>
      <c r="E24" s="62">
        <v>62</v>
      </c>
      <c r="F24" s="63">
        <v>63</v>
      </c>
      <c r="G24" s="63">
        <v>75</v>
      </c>
      <c r="H24" s="63">
        <v>82</v>
      </c>
      <c r="I24" s="63"/>
      <c r="J24" s="63">
        <v>67</v>
      </c>
      <c r="K24" s="63"/>
      <c r="L24" s="63"/>
      <c r="M24" s="62">
        <f t="shared" si="0"/>
        <v>5</v>
      </c>
      <c r="N24" s="64">
        <f t="shared" si="1"/>
        <v>69.8</v>
      </c>
      <c r="O24" s="65">
        <v>48.3</v>
      </c>
      <c r="P24" s="65"/>
      <c r="Q24" s="65">
        <f t="shared" si="2"/>
        <v>67.65</v>
      </c>
      <c r="R24" s="66"/>
      <c r="S24" s="63">
        <v>0</v>
      </c>
      <c r="T24" s="63">
        <v>94</v>
      </c>
      <c r="U24" s="63"/>
      <c r="V24" s="63"/>
      <c r="W24" s="63"/>
      <c r="X24" s="63"/>
      <c r="Y24" s="67"/>
      <c r="Z24" s="58"/>
      <c r="AA24" s="38"/>
      <c r="AB24">
        <f t="shared" si="3"/>
        <v>2</v>
      </c>
      <c r="AC24">
        <f t="shared" si="4"/>
        <v>0</v>
      </c>
      <c r="AD24">
        <f t="shared" si="5"/>
        <v>7</v>
      </c>
      <c r="AE24">
        <f t="shared" si="6"/>
        <v>1</v>
      </c>
      <c r="AF24">
        <f t="shared" si="7"/>
        <v>2</v>
      </c>
      <c r="AG24">
        <f t="shared" si="8"/>
        <v>0</v>
      </c>
      <c r="AH24" s="8">
        <f t="shared" si="9"/>
        <v>0.4</v>
      </c>
    </row>
    <row r="25" spans="1:34" ht="14.25" customHeight="1" thickBot="1">
      <c r="A25" s="59">
        <v>11</v>
      </c>
      <c r="B25" s="77" t="s">
        <v>150</v>
      </c>
      <c r="C25" s="68"/>
      <c r="D25" s="89" t="s">
        <v>163</v>
      </c>
      <c r="E25" s="62">
        <v>61</v>
      </c>
      <c r="F25" s="63">
        <v>75</v>
      </c>
      <c r="G25" s="63">
        <v>75</v>
      </c>
      <c r="H25" s="63">
        <v>82</v>
      </c>
      <c r="I25" s="63"/>
      <c r="J25" s="63">
        <v>66</v>
      </c>
      <c r="K25" s="63"/>
      <c r="L25" s="63"/>
      <c r="M25" s="62">
        <f t="shared" si="0"/>
        <v>5</v>
      </c>
      <c r="N25" s="64">
        <f t="shared" si="1"/>
        <v>71.8</v>
      </c>
      <c r="O25" s="65"/>
      <c r="P25" s="65"/>
      <c r="Q25" s="65">
        <f t="shared" si="2"/>
        <v>64.62</v>
      </c>
      <c r="R25" s="66"/>
      <c r="S25" s="63">
        <v>60</v>
      </c>
      <c r="T25" s="63">
        <v>91</v>
      </c>
      <c r="U25" s="63"/>
      <c r="V25" s="63"/>
      <c r="W25" s="63"/>
      <c r="X25" s="63"/>
      <c r="Y25" s="67"/>
      <c r="Z25" s="58"/>
      <c r="AA25" s="38"/>
      <c r="AB25">
        <f t="shared" si="3"/>
        <v>3</v>
      </c>
      <c r="AC25">
        <f t="shared" si="4"/>
        <v>0</v>
      </c>
      <c r="AD25">
        <f t="shared" si="5"/>
        <v>7</v>
      </c>
      <c r="AE25">
        <f t="shared" si="6"/>
        <v>0</v>
      </c>
      <c r="AF25">
        <f t="shared" si="7"/>
        <v>3</v>
      </c>
      <c r="AG25">
        <f t="shared" si="8"/>
        <v>0</v>
      </c>
      <c r="AH25" s="8">
        <f t="shared" si="9"/>
        <v>0.6</v>
      </c>
    </row>
    <row r="26" spans="1:34" s="7" customFormat="1" ht="14.25" customHeight="1" thickBot="1">
      <c r="A26" s="59">
        <v>12</v>
      </c>
      <c r="B26" s="77" t="s">
        <v>150</v>
      </c>
      <c r="C26" s="68"/>
      <c r="D26" s="89" t="s">
        <v>159</v>
      </c>
      <c r="E26" s="62">
        <v>0</v>
      </c>
      <c r="F26" s="63">
        <v>0</v>
      </c>
      <c r="G26" s="63">
        <v>60</v>
      </c>
      <c r="H26" s="63">
        <v>75</v>
      </c>
      <c r="I26" s="63"/>
      <c r="J26" s="63">
        <v>60</v>
      </c>
      <c r="K26" s="63"/>
      <c r="L26" s="63"/>
      <c r="M26" s="62">
        <f t="shared" si="0"/>
        <v>5</v>
      </c>
      <c r="N26" s="64">
        <f t="shared" si="1"/>
        <v>39</v>
      </c>
      <c r="O26" s="65"/>
      <c r="P26" s="65"/>
      <c r="Q26" s="65">
        <f t="shared" si="2"/>
        <v>35.1</v>
      </c>
      <c r="R26" s="66"/>
      <c r="S26" s="63">
        <v>0</v>
      </c>
      <c r="T26" s="63">
        <v>0</v>
      </c>
      <c r="U26" s="63"/>
      <c r="V26" s="63"/>
      <c r="W26" s="63"/>
      <c r="X26" s="63"/>
      <c r="Y26" s="67"/>
      <c r="Z26" s="58"/>
      <c r="AA26" s="70">
        <f>IF(AND(A26=$W$10,R27=R26,Q26=Q27),"УВАГА",0)</f>
        <v>0</v>
      </c>
      <c r="AB26" s="7">
        <f t="shared" si="3"/>
        <v>1</v>
      </c>
      <c r="AC26" s="7">
        <f t="shared" si="4"/>
        <v>0</v>
      </c>
      <c r="AD26" s="7">
        <f t="shared" si="5"/>
        <v>7</v>
      </c>
      <c r="AE26" s="7">
        <f t="shared" si="6"/>
        <v>4</v>
      </c>
      <c r="AF26" s="7">
        <f t="shared" si="7"/>
        <v>1</v>
      </c>
      <c r="AG26" s="7">
        <f t="shared" si="8"/>
        <v>0</v>
      </c>
      <c r="AH26" s="71">
        <f t="shared" si="9"/>
        <v>0.2</v>
      </c>
    </row>
    <row r="27" spans="3:34" s="21" customFormat="1" ht="12.75">
      <c r="C27" s="43"/>
      <c r="D27" s="43"/>
      <c r="E27" s="43"/>
      <c r="F27" s="43"/>
      <c r="G27" s="43"/>
      <c r="H27" s="44"/>
      <c r="I27" s="203" t="s">
        <v>2</v>
      </c>
      <c r="J27" s="203"/>
      <c r="K27" s="203"/>
      <c r="L27" s="203"/>
      <c r="M27" s="44"/>
      <c r="N27" s="22"/>
      <c r="O27" s="22"/>
      <c r="P27" s="22"/>
      <c r="Q27" s="22"/>
      <c r="R27" s="23"/>
      <c r="S27" s="44"/>
      <c r="T27" s="44"/>
      <c r="U27" s="44"/>
      <c r="V27" s="44"/>
      <c r="W27" s="44"/>
      <c r="X27" s="22"/>
      <c r="Y27" s="24"/>
      <c r="Z27" s="31"/>
      <c r="AA27" s="31"/>
      <c r="AB27" s="21">
        <f t="shared" si="3"/>
        <v>0</v>
      </c>
      <c r="AH27" s="25"/>
    </row>
    <row r="28" spans="5:34" s="21" customFormat="1" ht="12.75">
      <c r="E28" s="43"/>
      <c r="F28" s="43"/>
      <c r="G28" s="43"/>
      <c r="H28" s="45"/>
      <c r="I28" s="204" t="s">
        <v>3</v>
      </c>
      <c r="J28" s="204"/>
      <c r="K28" s="204"/>
      <c r="L28" s="204"/>
      <c r="M28" s="45"/>
      <c r="N28" s="45"/>
      <c r="O28" s="45"/>
      <c r="P28" s="45"/>
      <c r="Q28" s="45"/>
      <c r="R28" s="46"/>
      <c r="S28" s="26"/>
      <c r="T28" s="26"/>
      <c r="U28" s="26"/>
      <c r="V28" s="26"/>
      <c r="W28" s="44"/>
      <c r="X28" s="44"/>
      <c r="Y28" s="27"/>
      <c r="Z28" s="31"/>
      <c r="AA28" s="31"/>
      <c r="AB28" s="21">
        <f t="shared" si="3"/>
        <v>0</v>
      </c>
      <c r="AH28" s="25"/>
    </row>
    <row r="29" spans="3:34" s="21" customFormat="1" ht="12.75">
      <c r="C29" s="45" t="s">
        <v>10</v>
      </c>
      <c r="D29" s="45"/>
      <c r="R29" s="28"/>
      <c r="S29" s="27"/>
      <c r="T29" s="27"/>
      <c r="U29" s="27"/>
      <c r="V29" s="27"/>
      <c r="W29" s="27"/>
      <c r="X29" s="27"/>
      <c r="Y29" s="27"/>
      <c r="Z29" s="31"/>
      <c r="AA29" s="31"/>
      <c r="AB29" s="21">
        <f t="shared" si="3"/>
        <v>0</v>
      </c>
      <c r="AH29" s="25"/>
    </row>
    <row r="30" spans="8:34" s="21" customFormat="1" ht="12.75">
      <c r="H30" s="44"/>
      <c r="I30" s="203" t="s">
        <v>2</v>
      </c>
      <c r="J30" s="203"/>
      <c r="K30" s="203"/>
      <c r="L30" s="203"/>
      <c r="M30" s="44"/>
      <c r="N30" s="22"/>
      <c r="O30" s="22"/>
      <c r="P30" s="22"/>
      <c r="Q30" s="22"/>
      <c r="R30" s="23"/>
      <c r="S30" s="44"/>
      <c r="T30" s="44"/>
      <c r="U30" s="44"/>
      <c r="V30" s="44"/>
      <c r="W30" s="44"/>
      <c r="X30" s="22"/>
      <c r="Y30" s="27"/>
      <c r="Z30" s="31"/>
      <c r="AA30" s="31"/>
      <c r="AB30" s="21">
        <f t="shared" si="3"/>
        <v>0</v>
      </c>
      <c r="AH30" s="25"/>
    </row>
    <row r="31" spans="8:34" s="21" customFormat="1" ht="12.75">
      <c r="H31" s="45"/>
      <c r="I31" s="204" t="s">
        <v>3</v>
      </c>
      <c r="J31" s="204"/>
      <c r="K31" s="204"/>
      <c r="L31" s="204"/>
      <c r="M31" s="45"/>
      <c r="N31" s="45"/>
      <c r="O31" s="45"/>
      <c r="P31" s="45"/>
      <c r="Q31" s="45"/>
      <c r="R31" s="46"/>
      <c r="S31" s="26"/>
      <c r="T31" s="26"/>
      <c r="U31" s="26"/>
      <c r="V31" s="26"/>
      <c r="W31" s="44"/>
      <c r="X31" s="44"/>
      <c r="Y31" s="27"/>
      <c r="Z31" s="31"/>
      <c r="AA31" s="31"/>
      <c r="AB31" s="21">
        <f t="shared" si="3"/>
        <v>0</v>
      </c>
      <c r="AH31" s="25"/>
    </row>
    <row r="32" spans="3:34" s="21" customFormat="1" ht="7.5" customHeight="1">
      <c r="C32" s="45"/>
      <c r="D32" s="45"/>
      <c r="R32" s="28"/>
      <c r="Z32" s="31"/>
      <c r="AA32" s="31"/>
      <c r="AH32" s="25"/>
    </row>
    <row r="33" spans="3:34" s="21" customFormat="1" ht="12.75">
      <c r="C33" s="47"/>
      <c r="D33" s="47"/>
      <c r="H33" s="45"/>
      <c r="I33" s="29"/>
      <c r="J33" s="29"/>
      <c r="K33" s="29"/>
      <c r="L33" s="29"/>
      <c r="M33" s="45"/>
      <c r="N33" s="45"/>
      <c r="O33" s="45"/>
      <c r="P33" s="45"/>
      <c r="Q33" s="45"/>
      <c r="R33" s="46"/>
      <c r="Z33" s="31"/>
      <c r="AA33" s="31"/>
      <c r="AH33" s="25"/>
    </row>
    <row r="34" spans="3:25" ht="12.75"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9"/>
      <c r="S34" s="48"/>
      <c r="T34" s="48"/>
      <c r="U34" s="48"/>
      <c r="V34" s="48"/>
      <c r="W34" s="48"/>
      <c r="X34" s="48"/>
      <c r="Y34" s="48"/>
    </row>
    <row r="35" spans="3:25" ht="16.5" customHeight="1"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1"/>
      <c r="S35" s="50"/>
      <c r="T35" s="50"/>
      <c r="U35" s="50"/>
      <c r="V35" s="50"/>
      <c r="W35" s="50"/>
      <c r="X35" s="50"/>
      <c r="Y35" s="50"/>
    </row>
    <row r="36" spans="3:25" ht="15.75" customHeight="1">
      <c r="C36" s="48"/>
      <c r="D36" s="48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1"/>
      <c r="S36" s="50"/>
      <c r="T36" s="50"/>
      <c r="U36" s="50"/>
      <c r="V36" s="50"/>
      <c r="W36" s="50"/>
      <c r="X36" s="50"/>
      <c r="Y36" s="50"/>
    </row>
    <row r="37" spans="3:25" ht="12.75">
      <c r="C37" s="48"/>
      <c r="D37" s="48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S37" s="10"/>
      <c r="T37" s="10"/>
      <c r="U37" s="10"/>
      <c r="V37" s="10"/>
      <c r="W37" s="10"/>
      <c r="X37" s="10"/>
      <c r="Y37" s="10"/>
    </row>
    <row r="38" spans="5:25" ht="12.75"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S38" s="10"/>
      <c r="T38" s="10"/>
      <c r="U38" s="10"/>
      <c r="V38" s="10"/>
      <c r="W38" s="10"/>
      <c r="X38" s="10"/>
      <c r="Y38" s="10"/>
    </row>
    <row r="39" spans="3:4" ht="12.75">
      <c r="C39" s="52"/>
      <c r="D39" s="52"/>
    </row>
    <row r="40" spans="1:34" s="34" customFormat="1" ht="27" customHeight="1">
      <c r="A40" s="202"/>
      <c r="B40" s="20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3"/>
      <c r="S40" s="52"/>
      <c r="T40" s="52"/>
      <c r="U40" s="52"/>
      <c r="V40" s="52"/>
      <c r="W40" s="52"/>
      <c r="X40" s="52"/>
      <c r="Y40" s="52"/>
      <c r="Z40" s="54"/>
      <c r="AA40" s="54"/>
      <c r="AH40" s="55"/>
    </row>
    <row r="41" spans="5:25" ht="29.25" customHeight="1"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3"/>
      <c r="S41" s="52"/>
      <c r="T41" s="52"/>
      <c r="U41" s="52"/>
      <c r="V41" s="52"/>
      <c r="W41" s="52"/>
      <c r="X41" s="52"/>
      <c r="Y41" s="52"/>
    </row>
  </sheetData>
  <sheetProtection/>
  <mergeCells count="43">
    <mergeCell ref="A40:B40"/>
    <mergeCell ref="I27:L27"/>
    <mergeCell ref="I28:L28"/>
    <mergeCell ref="I30:L30"/>
    <mergeCell ref="I31:L31"/>
    <mergeCell ref="AH12:AH13"/>
    <mergeCell ref="O11:O14"/>
    <mergeCell ref="P11:P13"/>
    <mergeCell ref="Q11:Q14"/>
    <mergeCell ref="R11:R14"/>
    <mergeCell ref="S13:S14"/>
    <mergeCell ref="AA11:AA14"/>
    <mergeCell ref="U13:U14"/>
    <mergeCell ref="V13:V14"/>
    <mergeCell ref="Z11:Z14"/>
    <mergeCell ref="A11:A14"/>
    <mergeCell ref="B11:B14"/>
    <mergeCell ref="C11:C14"/>
    <mergeCell ref="E11:L11"/>
    <mergeCell ref="E13:E14"/>
    <mergeCell ref="K13:K14"/>
    <mergeCell ref="L13:L14"/>
    <mergeCell ref="H13:H14"/>
    <mergeCell ref="I13:I14"/>
    <mergeCell ref="D11:D14"/>
    <mergeCell ref="G13:G14"/>
    <mergeCell ref="J12:L12"/>
    <mergeCell ref="E12:I12"/>
    <mergeCell ref="Y11:Y14"/>
    <mergeCell ref="W1:X1"/>
    <mergeCell ref="S3:X3"/>
    <mergeCell ref="C5:X5"/>
    <mergeCell ref="C6:X6"/>
    <mergeCell ref="C7:X7"/>
    <mergeCell ref="C9:X9"/>
    <mergeCell ref="S11:X12"/>
    <mergeCell ref="M11:M14"/>
    <mergeCell ref="X13:X14"/>
    <mergeCell ref="T13:T14"/>
    <mergeCell ref="W13:W14"/>
    <mergeCell ref="N11:N14"/>
    <mergeCell ref="J13:J14"/>
    <mergeCell ref="F13:F14"/>
  </mergeCells>
  <conditionalFormatting sqref="F17:F19 S15:X26 G15:L26">
    <cfRule type="cellIs" priority="1" dxfId="97" operator="between" stopIfTrue="1">
      <formula>0</formula>
      <formula>59</formula>
    </cfRule>
  </conditionalFormatting>
  <conditionalFormatting sqref="A15:A26">
    <cfRule type="cellIs" priority="2" dxfId="96" operator="equal" stopIfTrue="1">
      <formula>$W$10</formula>
    </cfRule>
  </conditionalFormatting>
  <conditionalFormatting sqref="E15:E26">
    <cfRule type="cellIs" priority="3" dxfId="98" operator="lessThan" stopIfTrue="1">
      <formula>60</formula>
    </cfRule>
  </conditionalFormatting>
  <conditionalFormatting sqref="P15:P26">
    <cfRule type="cellIs" priority="4" dxfId="96" operator="greaterThan" stopIfTrue="1">
      <formula>$P$14</formula>
    </cfRule>
  </conditionalFormatting>
  <printOptions/>
  <pageMargins left="0.2" right="0.2" top="0.23" bottom="0.19" header="0.19" footer="0.19"/>
  <pageSetup horizontalDpi="600" verticalDpi="600" orientation="landscape" paperSize="9" scale="81" r:id="rId1"/>
  <colBreaks count="2" manualBreakCount="2">
    <brk id="26" max="32" man="1"/>
    <brk id="28" max="46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H40"/>
  <sheetViews>
    <sheetView view="pageBreakPreview" zoomScale="75" zoomScaleSheetLayoutView="75" workbookViewId="0" topLeftCell="A4">
      <selection activeCell="A5" sqref="A5:Z32"/>
    </sheetView>
  </sheetViews>
  <sheetFormatPr defaultColWidth="9.140625" defaultRowHeight="12.75"/>
  <cols>
    <col min="1" max="1" width="4.28125" style="0" customWidth="1"/>
    <col min="2" max="2" width="10.8515625" style="0" customWidth="1"/>
    <col min="3" max="3" width="27.8515625" style="0" hidden="1" customWidth="1"/>
    <col min="4" max="4" width="34.57421875" style="0" customWidth="1"/>
    <col min="5" max="5" width="4.8515625" style="0" customWidth="1"/>
    <col min="6" max="6" width="6.28125" style="0" customWidth="1"/>
    <col min="7" max="7" width="6.00390625" style="0" customWidth="1"/>
    <col min="8" max="8" width="5.7109375" style="0" customWidth="1"/>
    <col min="9" max="9" width="0.13671875" style="0" customWidth="1"/>
    <col min="10" max="10" width="4.00390625" style="0" customWidth="1"/>
    <col min="11" max="11" width="4.8515625" style="0" customWidth="1"/>
    <col min="12" max="12" width="3.421875" style="0" customWidth="1"/>
    <col min="13" max="13" width="3.8515625" style="0" customWidth="1"/>
    <col min="14" max="14" width="7.140625" style="0" customWidth="1"/>
    <col min="15" max="15" width="9.421875" style="0" customWidth="1"/>
    <col min="16" max="16" width="8.7109375" style="0" customWidth="1"/>
    <col min="17" max="17" width="8.28125" style="0" customWidth="1"/>
    <col min="18" max="18" width="8.00390625" style="13" customWidth="1"/>
    <col min="19" max="19" width="6.28125" style="0" customWidth="1"/>
    <col min="20" max="20" width="6.421875" style="0" customWidth="1"/>
    <col min="21" max="21" width="7.00390625" style="0" customWidth="1"/>
    <col min="22" max="22" width="4.28125" style="0" customWidth="1"/>
    <col min="23" max="23" width="3.00390625" style="0" customWidth="1"/>
    <col min="24" max="24" width="4.140625" style="0" hidden="1" customWidth="1"/>
    <col min="25" max="25" width="7.7109375" style="0" customWidth="1"/>
    <col min="26" max="26" width="12.421875" style="4" customWidth="1"/>
    <col min="27" max="27" width="10.7109375" style="4" customWidth="1"/>
    <col min="28" max="28" width="7.7109375" style="0" customWidth="1"/>
    <col min="29" max="29" width="8.140625" style="0" customWidth="1"/>
    <col min="30" max="30" width="7.421875" style="0" customWidth="1"/>
    <col min="31" max="31" width="7.28125" style="0" customWidth="1"/>
    <col min="32" max="32" width="5.8515625" style="0" customWidth="1"/>
    <col min="33" max="33" width="6.28125" style="0" customWidth="1"/>
    <col min="34" max="34" width="8.140625" style="8" customWidth="1"/>
  </cols>
  <sheetData>
    <row r="1" spans="19:25" ht="12.75">
      <c r="S1" s="4"/>
      <c r="T1" s="4"/>
      <c r="U1" s="4"/>
      <c r="V1" s="4"/>
      <c r="W1" s="112"/>
      <c r="X1" s="112"/>
      <c r="Y1" s="12"/>
    </row>
    <row r="2" spans="19:25" ht="4.5" customHeight="1">
      <c r="S2" s="4"/>
      <c r="T2" s="4"/>
      <c r="U2" s="4"/>
      <c r="V2" s="4"/>
      <c r="W2" s="4"/>
      <c r="X2" s="4"/>
      <c r="Y2" s="4"/>
    </row>
    <row r="3" spans="19:25" ht="12.75">
      <c r="S3" s="113" t="s">
        <v>9</v>
      </c>
      <c r="T3" s="113"/>
      <c r="U3" s="113"/>
      <c r="V3" s="113"/>
      <c r="W3" s="113"/>
      <c r="X3" s="113"/>
      <c r="Y3" s="4"/>
    </row>
    <row r="4" spans="19:25" ht="4.5" customHeight="1">
      <c r="S4" s="3"/>
      <c r="T4" s="3"/>
      <c r="U4" s="3"/>
      <c r="V4" s="3"/>
      <c r="W4" s="3"/>
      <c r="X4" s="3"/>
      <c r="Y4" s="3"/>
    </row>
    <row r="5" spans="3:27" ht="15" customHeight="1">
      <c r="C5" s="176" t="s">
        <v>41</v>
      </c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"/>
      <c r="Z5" s="12"/>
      <c r="AA5" s="34" t="s">
        <v>18</v>
      </c>
    </row>
    <row r="6" spans="3:27" ht="15" customHeight="1">
      <c r="C6" s="176" t="s">
        <v>44</v>
      </c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"/>
      <c r="AA6">
        <v>0</v>
      </c>
    </row>
    <row r="7" spans="3:25" ht="15" customHeight="1">
      <c r="C7" s="176" t="s">
        <v>124</v>
      </c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"/>
    </row>
    <row r="8" spans="3:25" ht="8.25" customHeight="1"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14"/>
      <c r="S8" s="7"/>
      <c r="T8" s="7"/>
      <c r="U8" s="7"/>
      <c r="V8" s="7"/>
      <c r="W8" s="7"/>
      <c r="X8" s="7"/>
      <c r="Y8" s="7"/>
    </row>
    <row r="9" spans="3:29" ht="12.75">
      <c r="C9" s="177" t="s">
        <v>125</v>
      </c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177"/>
      <c r="W9" s="177"/>
      <c r="X9" s="177"/>
      <c r="Y9" s="18"/>
      <c r="Z9" s="30">
        <v>1660</v>
      </c>
      <c r="AA9" s="33"/>
      <c r="AC9" s="34"/>
    </row>
    <row r="10" spans="3:27" ht="12.75">
      <c r="C10" s="34" t="s">
        <v>40</v>
      </c>
      <c r="D10" s="34"/>
      <c r="S10" s="20">
        <v>11</v>
      </c>
      <c r="U10" s="32">
        <v>0.45</v>
      </c>
      <c r="V10" s="35" t="s">
        <v>42</v>
      </c>
      <c r="W10" s="19">
        <f>IF(S10=1,"1 или 0 стип ком",IF(S10=2,1,IF(S10=4,"1  или 2 стип ком",FLOOR(S10*$U$10,1))))</f>
        <v>4</v>
      </c>
      <c r="Y10" s="8"/>
      <c r="Z10" s="30">
        <v>2416</v>
      </c>
      <c r="AA10" s="33"/>
    </row>
    <row r="11" spans="1:34" s="2" customFormat="1" ht="26.25" customHeight="1">
      <c r="A11" s="205" t="s">
        <v>0</v>
      </c>
      <c r="B11" s="205" t="s">
        <v>1</v>
      </c>
      <c r="C11" s="205" t="s">
        <v>14</v>
      </c>
      <c r="D11" s="197"/>
      <c r="E11" s="108" t="s">
        <v>4</v>
      </c>
      <c r="F11" s="109"/>
      <c r="G11" s="109"/>
      <c r="H11" s="109"/>
      <c r="I11" s="109"/>
      <c r="J11" s="109"/>
      <c r="K11" s="109"/>
      <c r="L11" s="109"/>
      <c r="M11" s="111" t="s">
        <v>7</v>
      </c>
      <c r="N11" s="115" t="s">
        <v>12</v>
      </c>
      <c r="O11" s="115" t="s">
        <v>32</v>
      </c>
      <c r="P11" s="115" t="s">
        <v>16</v>
      </c>
      <c r="Q11" s="115" t="s">
        <v>11</v>
      </c>
      <c r="R11" s="187" t="s">
        <v>17</v>
      </c>
      <c r="S11" s="178" t="s">
        <v>8</v>
      </c>
      <c r="T11" s="179"/>
      <c r="U11" s="179"/>
      <c r="V11" s="179"/>
      <c r="W11" s="179"/>
      <c r="X11" s="180"/>
      <c r="Y11" s="191" t="s">
        <v>13</v>
      </c>
      <c r="Z11" s="196" t="s">
        <v>43</v>
      </c>
      <c r="AA11" s="190" t="s">
        <v>31</v>
      </c>
      <c r="AH11" s="16"/>
    </row>
    <row r="12" spans="1:34" ht="43.5" customHeight="1">
      <c r="A12" s="200"/>
      <c r="B12" s="200"/>
      <c r="C12" s="200"/>
      <c r="D12" s="198"/>
      <c r="E12" s="108" t="s">
        <v>5</v>
      </c>
      <c r="F12" s="109"/>
      <c r="G12" s="109"/>
      <c r="H12" s="109"/>
      <c r="I12" s="110"/>
      <c r="J12" s="108" t="s">
        <v>6</v>
      </c>
      <c r="K12" s="109"/>
      <c r="L12" s="109"/>
      <c r="M12" s="111"/>
      <c r="N12" s="200"/>
      <c r="O12" s="184"/>
      <c r="P12" s="184"/>
      <c r="Q12" s="184"/>
      <c r="R12" s="188"/>
      <c r="S12" s="181"/>
      <c r="T12" s="182"/>
      <c r="U12" s="182"/>
      <c r="V12" s="182"/>
      <c r="W12" s="182"/>
      <c r="X12" s="183"/>
      <c r="Y12" s="192"/>
      <c r="Z12" s="196"/>
      <c r="AA12" s="190"/>
      <c r="AH12" s="114" t="s">
        <v>39</v>
      </c>
    </row>
    <row r="13" spans="1:34" ht="83.25" customHeight="1" thickBot="1">
      <c r="A13" s="200"/>
      <c r="B13" s="200"/>
      <c r="C13" s="200"/>
      <c r="D13" s="198"/>
      <c r="E13" s="119" t="s">
        <v>121</v>
      </c>
      <c r="F13" s="119" t="s">
        <v>122</v>
      </c>
      <c r="G13" s="119" t="s">
        <v>105</v>
      </c>
      <c r="H13" s="194" t="s">
        <v>126</v>
      </c>
      <c r="I13" s="119"/>
      <c r="J13" s="119"/>
      <c r="K13" s="119"/>
      <c r="L13" s="119"/>
      <c r="M13" s="111"/>
      <c r="N13" s="200"/>
      <c r="O13" s="184"/>
      <c r="P13" s="184"/>
      <c r="Q13" s="184"/>
      <c r="R13" s="188"/>
      <c r="S13" s="119" t="s">
        <v>115</v>
      </c>
      <c r="T13" s="119" t="s">
        <v>15</v>
      </c>
      <c r="U13" s="119" t="s">
        <v>123</v>
      </c>
      <c r="V13" s="194"/>
      <c r="W13" s="119"/>
      <c r="X13" s="119"/>
      <c r="Y13" s="192"/>
      <c r="Z13" s="196"/>
      <c r="AA13" s="190"/>
      <c r="AB13" s="11" t="s">
        <v>33</v>
      </c>
      <c r="AC13" s="11" t="s">
        <v>34</v>
      </c>
      <c r="AD13" s="11" t="s">
        <v>35</v>
      </c>
      <c r="AE13" s="11" t="s">
        <v>36</v>
      </c>
      <c r="AF13" s="11" t="s">
        <v>37</v>
      </c>
      <c r="AG13" s="11" t="s">
        <v>38</v>
      </c>
      <c r="AH13" s="114"/>
    </row>
    <row r="14" spans="1:27" ht="13.5" thickBot="1">
      <c r="A14" s="201"/>
      <c r="B14" s="201"/>
      <c r="C14" s="201"/>
      <c r="D14" s="199"/>
      <c r="E14" s="107"/>
      <c r="F14" s="107"/>
      <c r="G14" s="107"/>
      <c r="H14" s="195"/>
      <c r="I14" s="107"/>
      <c r="J14" s="107"/>
      <c r="K14" s="107"/>
      <c r="L14" s="107"/>
      <c r="M14" s="111"/>
      <c r="N14" s="201"/>
      <c r="O14" s="185"/>
      <c r="P14" s="36">
        <v>100</v>
      </c>
      <c r="Q14" s="186"/>
      <c r="R14" s="189"/>
      <c r="S14" s="107"/>
      <c r="T14" s="107"/>
      <c r="U14" s="107"/>
      <c r="V14" s="195"/>
      <c r="W14" s="107"/>
      <c r="X14" s="107"/>
      <c r="Y14" s="193"/>
      <c r="Z14" s="196"/>
      <c r="AA14" s="190"/>
    </row>
    <row r="15" spans="1:34" s="7" customFormat="1" ht="15" customHeight="1" thickBot="1">
      <c r="A15" s="148">
        <v>1</v>
      </c>
      <c r="B15" s="145" t="s">
        <v>45</v>
      </c>
      <c r="C15" s="149" t="s">
        <v>22</v>
      </c>
      <c r="D15" s="154" t="s">
        <v>57</v>
      </c>
      <c r="E15" s="150">
        <v>100</v>
      </c>
      <c r="F15" s="151">
        <v>90</v>
      </c>
      <c r="G15" s="151">
        <v>95</v>
      </c>
      <c r="H15" s="151">
        <v>91</v>
      </c>
      <c r="I15" s="151"/>
      <c r="J15" s="151"/>
      <c r="K15" s="151"/>
      <c r="L15" s="151"/>
      <c r="M15" s="140">
        <f aca="true" t="shared" si="0" ref="M15:M25">COUNTIF(E15:L15,"&gt;=0")</f>
        <v>4</v>
      </c>
      <c r="N15" s="141">
        <f aca="true" t="shared" si="1" ref="N15:N25">SUM(E15:L15)/M15</f>
        <v>94</v>
      </c>
      <c r="O15" s="130">
        <v>85.1</v>
      </c>
      <c r="P15" s="130"/>
      <c r="Q15" s="130">
        <f aca="true" t="shared" si="2" ref="Q15:Q25">N15*0.9+O15*0.1</f>
        <v>93.11000000000001</v>
      </c>
      <c r="R15" s="152"/>
      <c r="S15" s="151">
        <v>91</v>
      </c>
      <c r="T15" s="151">
        <v>96</v>
      </c>
      <c r="U15" s="151">
        <v>95</v>
      </c>
      <c r="V15" s="151"/>
      <c r="W15" s="151"/>
      <c r="X15" s="151"/>
      <c r="Y15" s="153"/>
      <c r="Z15" s="144">
        <v>2416</v>
      </c>
      <c r="AA15" s="70" t="e">
        <f>IF(AND(A15=$W$10,#REF!=R15,Q15=#REF!),"УВАГА",0)</f>
        <v>#REF!</v>
      </c>
      <c r="AB15" s="7">
        <f aca="true" t="shared" si="3" ref="AB15:AB24">-(AG15-AF15)</f>
        <v>0</v>
      </c>
      <c r="AC15" s="7">
        <f aca="true" t="shared" si="4" ref="AC15:AC24">IF(A15&lt;=$W$10,1,0)</f>
        <v>1</v>
      </c>
      <c r="AD15" s="7">
        <f aca="true" t="shared" si="5" ref="AD15:AD24">M15+COUNTIF(S15:X15,"&gt;=0")</f>
        <v>7</v>
      </c>
      <c r="AE15" s="7">
        <f aca="true" t="shared" si="6" ref="AE15:AE24">COUNTIF(E15:L15,"&lt;60")+COUNTIF(S15:X15,"&lt;60")</f>
        <v>0</v>
      </c>
      <c r="AF15" s="7">
        <f aca="true" t="shared" si="7" ref="AF15:AF24">COUNTIF(E15:L15,"&gt;=75")</f>
        <v>4</v>
      </c>
      <c r="AG15" s="7">
        <f aca="true" t="shared" si="8" ref="AG15:AG24">COUNTIF(E15:L15,"&gt;=90")</f>
        <v>4</v>
      </c>
      <c r="AH15" s="71">
        <f aca="true" t="shared" si="9" ref="AH15:AH24">AB15/M15</f>
        <v>0</v>
      </c>
    </row>
    <row r="16" spans="1:34" s="7" customFormat="1" ht="15" customHeight="1" thickBot="1">
      <c r="A16" s="148">
        <v>2</v>
      </c>
      <c r="B16" s="145" t="s">
        <v>45</v>
      </c>
      <c r="C16" s="149" t="s">
        <v>20</v>
      </c>
      <c r="D16" s="154" t="s">
        <v>64</v>
      </c>
      <c r="E16" s="150">
        <v>95</v>
      </c>
      <c r="F16" s="151">
        <v>75</v>
      </c>
      <c r="G16" s="151">
        <v>92</v>
      </c>
      <c r="H16" s="151">
        <v>75</v>
      </c>
      <c r="I16" s="151"/>
      <c r="J16" s="151"/>
      <c r="K16" s="151"/>
      <c r="L16" s="151"/>
      <c r="M16" s="140">
        <f t="shared" si="0"/>
        <v>4</v>
      </c>
      <c r="N16" s="141">
        <f t="shared" si="1"/>
        <v>84.25</v>
      </c>
      <c r="O16" s="130">
        <v>100</v>
      </c>
      <c r="P16" s="130"/>
      <c r="Q16" s="130">
        <f t="shared" si="2"/>
        <v>85.825</v>
      </c>
      <c r="R16" s="152"/>
      <c r="S16" s="151">
        <v>71</v>
      </c>
      <c r="T16" s="151">
        <v>70</v>
      </c>
      <c r="U16" s="151">
        <v>90</v>
      </c>
      <c r="V16" s="151"/>
      <c r="W16" s="151"/>
      <c r="X16" s="151"/>
      <c r="Y16" s="153"/>
      <c r="Z16" s="144">
        <v>1660</v>
      </c>
      <c r="AA16" s="70">
        <f>IF(AND(A16=$W$10,R17=R16,Q16=Q17),"УВАГА",)</f>
        <v>0</v>
      </c>
      <c r="AB16" s="7">
        <f t="shared" si="3"/>
        <v>2</v>
      </c>
      <c r="AC16" s="7">
        <f t="shared" si="4"/>
        <v>1</v>
      </c>
      <c r="AD16" s="7">
        <f t="shared" si="5"/>
        <v>7</v>
      </c>
      <c r="AE16" s="7">
        <f t="shared" si="6"/>
        <v>0</v>
      </c>
      <c r="AF16" s="7">
        <f t="shared" si="7"/>
        <v>4</v>
      </c>
      <c r="AG16" s="7">
        <f t="shared" si="8"/>
        <v>2</v>
      </c>
      <c r="AH16" s="71">
        <f t="shared" si="9"/>
        <v>0.5</v>
      </c>
    </row>
    <row r="17" spans="1:34" s="7" customFormat="1" ht="15" customHeight="1" thickBot="1">
      <c r="A17" s="57">
        <v>3</v>
      </c>
      <c r="B17" s="136" t="s">
        <v>45</v>
      </c>
      <c r="C17" s="146" t="s">
        <v>30</v>
      </c>
      <c r="D17" s="154" t="s">
        <v>62</v>
      </c>
      <c r="E17" s="140">
        <v>100</v>
      </c>
      <c r="F17" s="139">
        <v>90</v>
      </c>
      <c r="G17" s="139">
        <v>90</v>
      </c>
      <c r="H17" s="139">
        <v>75</v>
      </c>
      <c r="I17" s="139"/>
      <c r="J17" s="139"/>
      <c r="K17" s="139"/>
      <c r="L17" s="139"/>
      <c r="M17" s="140">
        <f t="shared" si="0"/>
        <v>4</v>
      </c>
      <c r="N17" s="141">
        <f t="shared" si="1"/>
        <v>88.75</v>
      </c>
      <c r="O17" s="130"/>
      <c r="P17" s="130"/>
      <c r="Q17" s="130">
        <f t="shared" si="2"/>
        <v>79.875</v>
      </c>
      <c r="R17" s="142"/>
      <c r="S17" s="139">
        <v>90</v>
      </c>
      <c r="T17" s="139">
        <v>96</v>
      </c>
      <c r="U17" s="139">
        <v>95</v>
      </c>
      <c r="V17" s="139"/>
      <c r="W17" s="139"/>
      <c r="X17" s="139"/>
      <c r="Y17" s="143"/>
      <c r="Z17" s="144">
        <v>1660</v>
      </c>
      <c r="AA17" s="70">
        <f aca="true" t="shared" si="10" ref="AA17:AA22">IF(AND(A17=$W$10,R18=R17,Q17=Q18),"УВАГА",0)</f>
        <v>0</v>
      </c>
      <c r="AB17" s="7">
        <f t="shared" si="3"/>
        <v>1</v>
      </c>
      <c r="AC17" s="7">
        <f t="shared" si="4"/>
        <v>1</v>
      </c>
      <c r="AD17" s="7">
        <f t="shared" si="5"/>
        <v>7</v>
      </c>
      <c r="AE17" s="7">
        <f t="shared" si="6"/>
        <v>0</v>
      </c>
      <c r="AF17" s="7">
        <f t="shared" si="7"/>
        <v>4</v>
      </c>
      <c r="AG17" s="7">
        <f t="shared" si="8"/>
        <v>3</v>
      </c>
      <c r="AH17" s="71">
        <f t="shared" si="9"/>
        <v>0.25</v>
      </c>
    </row>
    <row r="18" spans="1:34" s="7" customFormat="1" ht="15" customHeight="1" thickBot="1">
      <c r="A18" s="148">
        <v>4</v>
      </c>
      <c r="B18" s="145" t="s">
        <v>45</v>
      </c>
      <c r="C18" s="149" t="s">
        <v>26</v>
      </c>
      <c r="D18" s="154" t="s">
        <v>54</v>
      </c>
      <c r="E18" s="155">
        <v>100</v>
      </c>
      <c r="F18" s="156">
        <v>75</v>
      </c>
      <c r="G18" s="156">
        <v>90</v>
      </c>
      <c r="H18" s="156">
        <v>82</v>
      </c>
      <c r="I18" s="151"/>
      <c r="J18" s="151"/>
      <c r="K18" s="151"/>
      <c r="L18" s="151"/>
      <c r="M18" s="140">
        <f t="shared" si="0"/>
        <v>4</v>
      </c>
      <c r="N18" s="141">
        <f t="shared" si="1"/>
        <v>86.75</v>
      </c>
      <c r="O18" s="130"/>
      <c r="P18" s="130"/>
      <c r="Q18" s="130">
        <f t="shared" si="2"/>
        <v>78.075</v>
      </c>
      <c r="R18" s="152"/>
      <c r="S18" s="151">
        <v>77</v>
      </c>
      <c r="T18" s="151">
        <v>92</v>
      </c>
      <c r="U18" s="151">
        <v>95</v>
      </c>
      <c r="V18" s="156"/>
      <c r="W18" s="156"/>
      <c r="X18" s="156"/>
      <c r="Y18" s="153"/>
      <c r="Z18" s="144">
        <v>1660</v>
      </c>
      <c r="AA18" s="70">
        <f t="shared" si="10"/>
        <v>0</v>
      </c>
      <c r="AB18" s="7">
        <f t="shared" si="3"/>
        <v>2</v>
      </c>
      <c r="AC18" s="7">
        <f t="shared" si="4"/>
        <v>1</v>
      </c>
      <c r="AD18" s="7">
        <f t="shared" si="5"/>
        <v>7</v>
      </c>
      <c r="AE18" s="7">
        <f t="shared" si="6"/>
        <v>0</v>
      </c>
      <c r="AF18" s="7">
        <f t="shared" si="7"/>
        <v>4</v>
      </c>
      <c r="AG18" s="7">
        <f t="shared" si="8"/>
        <v>2</v>
      </c>
      <c r="AH18" s="71">
        <f t="shared" si="9"/>
        <v>0.5</v>
      </c>
    </row>
    <row r="19" spans="1:34" ht="15" customHeight="1" thickBot="1">
      <c r="A19" s="76">
        <v>5</v>
      </c>
      <c r="B19" s="77" t="s">
        <v>45</v>
      </c>
      <c r="C19" s="86" t="s">
        <v>19</v>
      </c>
      <c r="D19" s="61" t="s">
        <v>55</v>
      </c>
      <c r="E19" s="79">
        <v>95</v>
      </c>
      <c r="F19" s="80">
        <v>70</v>
      </c>
      <c r="G19" s="80">
        <v>76</v>
      </c>
      <c r="H19" s="80">
        <v>84</v>
      </c>
      <c r="I19" s="80"/>
      <c r="J19" s="80"/>
      <c r="K19" s="80"/>
      <c r="L19" s="80"/>
      <c r="M19" s="62">
        <f t="shared" si="0"/>
        <v>4</v>
      </c>
      <c r="N19" s="64">
        <f t="shared" si="1"/>
        <v>81.25</v>
      </c>
      <c r="O19" s="65"/>
      <c r="P19" s="65"/>
      <c r="Q19" s="65">
        <f t="shared" si="2"/>
        <v>73.125</v>
      </c>
      <c r="R19" s="81"/>
      <c r="S19" s="80">
        <v>64</v>
      </c>
      <c r="T19" s="80">
        <v>67</v>
      </c>
      <c r="U19" s="80">
        <v>90</v>
      </c>
      <c r="V19" s="80"/>
      <c r="W19" s="80"/>
      <c r="X19" s="80"/>
      <c r="Y19" s="82"/>
      <c r="Z19" s="58"/>
      <c r="AA19" s="38">
        <f t="shared" si="10"/>
        <v>0</v>
      </c>
      <c r="AB19">
        <f t="shared" si="3"/>
        <v>2</v>
      </c>
      <c r="AC19">
        <f t="shared" si="4"/>
        <v>0</v>
      </c>
      <c r="AD19">
        <f t="shared" si="5"/>
        <v>7</v>
      </c>
      <c r="AE19">
        <f t="shared" si="6"/>
        <v>0</v>
      </c>
      <c r="AF19">
        <f t="shared" si="7"/>
        <v>3</v>
      </c>
      <c r="AG19">
        <f t="shared" si="8"/>
        <v>1</v>
      </c>
      <c r="AH19" s="8">
        <f t="shared" si="9"/>
        <v>0.5</v>
      </c>
    </row>
    <row r="20" spans="1:34" ht="15" customHeight="1" thickBot="1">
      <c r="A20" s="59">
        <v>6</v>
      </c>
      <c r="B20" s="40" t="s">
        <v>45</v>
      </c>
      <c r="C20" s="60" t="s">
        <v>25</v>
      </c>
      <c r="D20" s="61" t="s">
        <v>61</v>
      </c>
      <c r="E20" s="62">
        <v>95</v>
      </c>
      <c r="F20" s="63">
        <v>75</v>
      </c>
      <c r="G20" s="63">
        <v>75</v>
      </c>
      <c r="H20" s="63">
        <v>75</v>
      </c>
      <c r="I20" s="63"/>
      <c r="J20" s="63"/>
      <c r="K20" s="63"/>
      <c r="L20" s="63"/>
      <c r="M20" s="62">
        <f t="shared" si="0"/>
        <v>4</v>
      </c>
      <c r="N20" s="64">
        <f t="shared" si="1"/>
        <v>80</v>
      </c>
      <c r="O20" s="65"/>
      <c r="P20" s="65"/>
      <c r="Q20" s="65">
        <f t="shared" si="2"/>
        <v>72</v>
      </c>
      <c r="R20" s="66"/>
      <c r="S20" s="63">
        <v>67</v>
      </c>
      <c r="T20" s="63">
        <v>64</v>
      </c>
      <c r="U20" s="63">
        <v>90</v>
      </c>
      <c r="V20" s="63"/>
      <c r="W20" s="63"/>
      <c r="X20" s="63"/>
      <c r="Y20" s="67"/>
      <c r="Z20" s="58"/>
      <c r="AA20" s="38">
        <f t="shared" si="10"/>
        <v>0</v>
      </c>
      <c r="AB20">
        <f t="shared" si="3"/>
        <v>3</v>
      </c>
      <c r="AC20">
        <f t="shared" si="4"/>
        <v>0</v>
      </c>
      <c r="AD20">
        <f t="shared" si="5"/>
        <v>7</v>
      </c>
      <c r="AE20">
        <f t="shared" si="6"/>
        <v>0</v>
      </c>
      <c r="AF20">
        <f t="shared" si="7"/>
        <v>4</v>
      </c>
      <c r="AG20">
        <f t="shared" si="8"/>
        <v>1</v>
      </c>
      <c r="AH20" s="8">
        <f t="shared" si="9"/>
        <v>0.75</v>
      </c>
    </row>
    <row r="21" spans="1:34" ht="15" customHeight="1" thickBot="1">
      <c r="A21" s="59">
        <v>7</v>
      </c>
      <c r="B21" s="40" t="s">
        <v>45</v>
      </c>
      <c r="C21" s="60" t="s">
        <v>29</v>
      </c>
      <c r="D21" s="61" t="s">
        <v>60</v>
      </c>
      <c r="E21" s="41">
        <v>80</v>
      </c>
      <c r="F21" s="42">
        <v>66</v>
      </c>
      <c r="G21" s="42">
        <v>77</v>
      </c>
      <c r="H21" s="42">
        <v>70</v>
      </c>
      <c r="I21" s="63"/>
      <c r="J21" s="63"/>
      <c r="K21" s="63"/>
      <c r="L21" s="63"/>
      <c r="M21" s="62">
        <f t="shared" si="0"/>
        <v>4</v>
      </c>
      <c r="N21" s="64">
        <f t="shared" si="1"/>
        <v>73.25</v>
      </c>
      <c r="O21" s="65"/>
      <c r="P21" s="65"/>
      <c r="Q21" s="65">
        <f t="shared" si="2"/>
        <v>65.925</v>
      </c>
      <c r="R21" s="66"/>
      <c r="S21" s="63">
        <v>70</v>
      </c>
      <c r="T21" s="63">
        <v>90</v>
      </c>
      <c r="U21" s="63">
        <v>90</v>
      </c>
      <c r="V21" s="42"/>
      <c r="W21" s="42"/>
      <c r="X21" s="42"/>
      <c r="Y21" s="67"/>
      <c r="Z21" s="58"/>
      <c r="AA21" s="38" t="e">
        <f>IF(AND(A21=$W$10,#REF!=R21,Q21=#REF!),"УВАГА",0)</f>
        <v>#REF!</v>
      </c>
      <c r="AB21">
        <f t="shared" si="3"/>
        <v>2</v>
      </c>
      <c r="AC21">
        <f t="shared" si="4"/>
        <v>0</v>
      </c>
      <c r="AD21">
        <f t="shared" si="5"/>
        <v>7</v>
      </c>
      <c r="AE21">
        <f t="shared" si="6"/>
        <v>0</v>
      </c>
      <c r="AF21">
        <f t="shared" si="7"/>
        <v>2</v>
      </c>
      <c r="AG21">
        <f t="shared" si="8"/>
        <v>0</v>
      </c>
      <c r="AH21" s="8">
        <f t="shared" si="9"/>
        <v>0.5</v>
      </c>
    </row>
    <row r="22" spans="1:34" ht="15" customHeight="1" thickBot="1">
      <c r="A22" s="76">
        <v>8</v>
      </c>
      <c r="B22" s="77" t="s">
        <v>45</v>
      </c>
      <c r="C22" s="86" t="s">
        <v>21</v>
      </c>
      <c r="D22" s="61" t="s">
        <v>56</v>
      </c>
      <c r="E22" s="79">
        <v>75</v>
      </c>
      <c r="F22" s="80">
        <v>72</v>
      </c>
      <c r="G22" s="80">
        <v>62</v>
      </c>
      <c r="H22" s="80">
        <v>60</v>
      </c>
      <c r="I22" s="80"/>
      <c r="J22" s="80"/>
      <c r="K22" s="80"/>
      <c r="L22" s="80"/>
      <c r="M22" s="62">
        <f t="shared" si="0"/>
        <v>4</v>
      </c>
      <c r="N22" s="64">
        <f t="shared" si="1"/>
        <v>67.25</v>
      </c>
      <c r="O22" s="65">
        <v>33.3</v>
      </c>
      <c r="P22" s="65"/>
      <c r="Q22" s="65">
        <f t="shared" si="2"/>
        <v>63.855</v>
      </c>
      <c r="R22" s="81"/>
      <c r="S22" s="80">
        <v>0</v>
      </c>
      <c r="T22" s="80">
        <v>60</v>
      </c>
      <c r="U22" s="80">
        <v>70</v>
      </c>
      <c r="V22" s="80"/>
      <c r="W22" s="80"/>
      <c r="X22" s="80"/>
      <c r="Y22" s="82"/>
      <c r="Z22" s="58"/>
      <c r="AA22" s="38">
        <f t="shared" si="10"/>
        <v>0</v>
      </c>
      <c r="AB22">
        <f t="shared" si="3"/>
        <v>1</v>
      </c>
      <c r="AC22">
        <f t="shared" si="4"/>
        <v>0</v>
      </c>
      <c r="AD22">
        <f t="shared" si="5"/>
        <v>7</v>
      </c>
      <c r="AE22">
        <f t="shared" si="6"/>
        <v>1</v>
      </c>
      <c r="AF22">
        <f t="shared" si="7"/>
        <v>1</v>
      </c>
      <c r="AG22">
        <f t="shared" si="8"/>
        <v>0</v>
      </c>
      <c r="AH22" s="8">
        <f t="shared" si="9"/>
        <v>0.25</v>
      </c>
    </row>
    <row r="23" spans="1:34" ht="15" customHeight="1" thickBot="1">
      <c r="A23" s="59">
        <v>9</v>
      </c>
      <c r="B23" s="40" t="s">
        <v>45</v>
      </c>
      <c r="C23" s="68" t="s">
        <v>28</v>
      </c>
      <c r="D23" s="61" t="s">
        <v>63</v>
      </c>
      <c r="E23" s="62">
        <v>75</v>
      </c>
      <c r="F23" s="63">
        <v>0</v>
      </c>
      <c r="G23" s="63">
        <v>65</v>
      </c>
      <c r="H23" s="63">
        <v>60</v>
      </c>
      <c r="I23" s="63"/>
      <c r="J23" s="63"/>
      <c r="K23" s="63"/>
      <c r="L23" s="63"/>
      <c r="M23" s="62">
        <f t="shared" si="0"/>
        <v>4</v>
      </c>
      <c r="N23" s="64">
        <f t="shared" si="1"/>
        <v>50</v>
      </c>
      <c r="O23" s="65"/>
      <c r="P23" s="65"/>
      <c r="Q23" s="65">
        <f t="shared" si="2"/>
        <v>45</v>
      </c>
      <c r="R23" s="66"/>
      <c r="S23" s="63">
        <v>60</v>
      </c>
      <c r="T23" s="63">
        <v>60</v>
      </c>
      <c r="U23" s="63">
        <v>65</v>
      </c>
      <c r="V23" s="63"/>
      <c r="W23" s="63"/>
      <c r="X23" s="63"/>
      <c r="Y23" s="67"/>
      <c r="Z23" s="58"/>
      <c r="AA23" s="38" t="e">
        <f>IF(AND(A23=$W$10,#REF!=R23,Q23=#REF!),"УВАГА",0)</f>
        <v>#REF!</v>
      </c>
      <c r="AB23">
        <f t="shared" si="3"/>
        <v>1</v>
      </c>
      <c r="AC23">
        <f t="shared" si="4"/>
        <v>0</v>
      </c>
      <c r="AD23">
        <f t="shared" si="5"/>
        <v>7</v>
      </c>
      <c r="AE23">
        <f t="shared" si="6"/>
        <v>1</v>
      </c>
      <c r="AF23">
        <f t="shared" si="7"/>
        <v>1</v>
      </c>
      <c r="AG23">
        <f t="shared" si="8"/>
        <v>0</v>
      </c>
      <c r="AH23" s="8">
        <f t="shared" si="9"/>
        <v>0.25</v>
      </c>
    </row>
    <row r="24" spans="1:34" ht="14.25" customHeight="1" thickBot="1">
      <c r="A24" s="59">
        <v>10</v>
      </c>
      <c r="B24" s="40" t="s">
        <v>45</v>
      </c>
      <c r="C24" s="60" t="s">
        <v>24</v>
      </c>
      <c r="D24" s="83" t="s">
        <v>58</v>
      </c>
      <c r="E24" s="62">
        <v>0</v>
      </c>
      <c r="F24" s="63">
        <v>10</v>
      </c>
      <c r="G24" s="63">
        <v>21</v>
      </c>
      <c r="H24" s="63">
        <v>6</v>
      </c>
      <c r="I24" s="63"/>
      <c r="J24" s="63"/>
      <c r="K24" s="63"/>
      <c r="L24" s="63"/>
      <c r="M24" s="62">
        <f t="shared" si="0"/>
        <v>4</v>
      </c>
      <c r="N24" s="64">
        <f t="shared" si="1"/>
        <v>9.25</v>
      </c>
      <c r="O24" s="65"/>
      <c r="P24" s="65"/>
      <c r="Q24" s="65">
        <f t="shared" si="2"/>
        <v>8.325000000000001</v>
      </c>
      <c r="R24" s="66"/>
      <c r="S24" s="63">
        <v>70</v>
      </c>
      <c r="T24" s="63">
        <v>90</v>
      </c>
      <c r="U24" s="63">
        <v>0</v>
      </c>
      <c r="V24" s="63"/>
      <c r="W24" s="63"/>
      <c r="X24" s="63"/>
      <c r="Y24" s="67"/>
      <c r="Z24" s="58"/>
      <c r="AA24" s="38" t="e">
        <f>IF(AND(A24=$W$10,#REF!=R24,Q24=#REF!),"УВАГА",0)</f>
        <v>#REF!</v>
      </c>
      <c r="AB24">
        <f t="shared" si="3"/>
        <v>0</v>
      </c>
      <c r="AC24">
        <f t="shared" si="4"/>
        <v>0</v>
      </c>
      <c r="AD24">
        <f t="shared" si="5"/>
        <v>7</v>
      </c>
      <c r="AE24">
        <f t="shared" si="6"/>
        <v>5</v>
      </c>
      <c r="AF24">
        <f t="shared" si="7"/>
        <v>0</v>
      </c>
      <c r="AG24">
        <f t="shared" si="8"/>
        <v>0</v>
      </c>
      <c r="AH24" s="8">
        <f t="shared" si="9"/>
        <v>0</v>
      </c>
    </row>
    <row r="25" spans="1:34" s="7" customFormat="1" ht="15" customHeight="1" thickBot="1">
      <c r="A25" s="59">
        <v>11</v>
      </c>
      <c r="B25" s="40" t="s">
        <v>45</v>
      </c>
      <c r="C25" s="60" t="s">
        <v>27</v>
      </c>
      <c r="D25" s="87" t="s">
        <v>59</v>
      </c>
      <c r="E25" s="62">
        <v>0</v>
      </c>
      <c r="F25" s="63">
        <v>0</v>
      </c>
      <c r="G25" s="63">
        <v>0</v>
      </c>
      <c r="H25" s="63">
        <v>0</v>
      </c>
      <c r="I25" s="63"/>
      <c r="J25" s="63"/>
      <c r="K25" s="63"/>
      <c r="L25" s="63"/>
      <c r="M25" s="62">
        <f t="shared" si="0"/>
        <v>4</v>
      </c>
      <c r="N25" s="64">
        <f t="shared" si="1"/>
        <v>0</v>
      </c>
      <c r="O25" s="65"/>
      <c r="P25" s="65"/>
      <c r="Q25" s="65">
        <f t="shared" si="2"/>
        <v>0</v>
      </c>
      <c r="R25" s="66"/>
      <c r="S25" s="63">
        <v>0</v>
      </c>
      <c r="T25" s="63">
        <v>0</v>
      </c>
      <c r="U25" s="63">
        <v>0</v>
      </c>
      <c r="V25" s="63"/>
      <c r="W25" s="63"/>
      <c r="X25" s="63"/>
      <c r="Y25" s="67"/>
      <c r="Z25" s="58"/>
      <c r="AA25" s="70">
        <f>IF(AND(A25=$W$10,R26=R25,Q25=Q26),"УВАГА",0)</f>
        <v>0</v>
      </c>
      <c r="AB25" s="7">
        <f aca="true" t="shared" si="11" ref="AB25:AB30">-(AG25-AF25)</f>
        <v>0</v>
      </c>
      <c r="AC25" s="7">
        <f>IF(A25&lt;=$W$10,1,0)</f>
        <v>0</v>
      </c>
      <c r="AD25" s="7">
        <f>M25+COUNTIF(S25:X25,"&gt;=0")</f>
        <v>7</v>
      </c>
      <c r="AE25" s="7">
        <f>COUNTIF(E25:L25,"&lt;60")+COUNTIF(S25:X25,"&lt;60")</f>
        <v>7</v>
      </c>
      <c r="AF25" s="7">
        <f>COUNTIF(E25:L25,"&gt;=75")</f>
        <v>0</v>
      </c>
      <c r="AG25" s="7">
        <f>COUNTIF(E25:L25,"&gt;=90")</f>
        <v>0</v>
      </c>
      <c r="AH25" s="71">
        <f>AB25/M25</f>
        <v>0</v>
      </c>
    </row>
    <row r="26" spans="3:34" s="21" customFormat="1" ht="12.75">
      <c r="C26" s="43"/>
      <c r="D26" s="43"/>
      <c r="E26" s="43"/>
      <c r="F26" s="43"/>
      <c r="G26" s="43"/>
      <c r="H26" s="44"/>
      <c r="I26" s="203" t="s">
        <v>2</v>
      </c>
      <c r="J26" s="203"/>
      <c r="K26" s="203"/>
      <c r="L26" s="203"/>
      <c r="M26" s="44"/>
      <c r="N26" s="22"/>
      <c r="O26" s="22"/>
      <c r="P26" s="22"/>
      <c r="Q26" s="22"/>
      <c r="R26" s="23"/>
      <c r="S26" s="44"/>
      <c r="T26" s="44"/>
      <c r="U26" s="44"/>
      <c r="V26" s="44"/>
      <c r="W26" s="44"/>
      <c r="X26" s="22"/>
      <c r="Y26" s="24"/>
      <c r="Z26" s="31"/>
      <c r="AA26" s="31"/>
      <c r="AB26" s="21">
        <f t="shared" si="11"/>
        <v>0</v>
      </c>
      <c r="AH26" s="25"/>
    </row>
    <row r="27" spans="5:34" s="21" customFormat="1" ht="12.75">
      <c r="E27" s="43"/>
      <c r="F27" s="43"/>
      <c r="G27" s="43"/>
      <c r="H27" s="45"/>
      <c r="I27" s="204" t="s">
        <v>3</v>
      </c>
      <c r="J27" s="204"/>
      <c r="K27" s="204"/>
      <c r="L27" s="204"/>
      <c r="M27" s="45"/>
      <c r="N27" s="45"/>
      <c r="O27" s="45"/>
      <c r="P27" s="45"/>
      <c r="Q27" s="45"/>
      <c r="R27" s="46"/>
      <c r="S27" s="26"/>
      <c r="T27" s="26"/>
      <c r="U27" s="26"/>
      <c r="V27" s="26"/>
      <c r="W27" s="44"/>
      <c r="X27" s="44"/>
      <c r="Y27" s="27"/>
      <c r="Z27" s="31"/>
      <c r="AA27" s="31"/>
      <c r="AB27" s="21">
        <f t="shared" si="11"/>
        <v>0</v>
      </c>
      <c r="AH27" s="25"/>
    </row>
    <row r="28" spans="3:34" s="21" customFormat="1" ht="12.75">
      <c r="C28" s="45" t="s">
        <v>10</v>
      </c>
      <c r="D28" s="45"/>
      <c r="R28" s="28"/>
      <c r="S28" s="27"/>
      <c r="T28" s="27"/>
      <c r="U28" s="27"/>
      <c r="V28" s="27"/>
      <c r="W28" s="27"/>
      <c r="X28" s="27"/>
      <c r="Y28" s="27"/>
      <c r="Z28" s="31"/>
      <c r="AA28" s="31"/>
      <c r="AB28" s="21">
        <f t="shared" si="11"/>
        <v>0</v>
      </c>
      <c r="AH28" s="25"/>
    </row>
    <row r="29" spans="8:34" s="21" customFormat="1" ht="12.75">
      <c r="H29" s="44"/>
      <c r="I29" s="203" t="s">
        <v>2</v>
      </c>
      <c r="J29" s="203"/>
      <c r="K29" s="203"/>
      <c r="L29" s="203"/>
      <c r="M29" s="44"/>
      <c r="N29" s="22"/>
      <c r="O29" s="22"/>
      <c r="P29" s="22"/>
      <c r="Q29" s="22"/>
      <c r="R29" s="23"/>
      <c r="S29" s="44"/>
      <c r="T29" s="44"/>
      <c r="U29" s="44"/>
      <c r="V29" s="44"/>
      <c r="W29" s="44"/>
      <c r="X29" s="22"/>
      <c r="Y29" s="27"/>
      <c r="Z29" s="31"/>
      <c r="AA29" s="31"/>
      <c r="AB29" s="21">
        <f t="shared" si="11"/>
        <v>0</v>
      </c>
      <c r="AH29" s="25"/>
    </row>
    <row r="30" spans="8:34" s="21" customFormat="1" ht="12.75">
      <c r="H30" s="45"/>
      <c r="I30" s="204" t="s">
        <v>3</v>
      </c>
      <c r="J30" s="204"/>
      <c r="K30" s="204"/>
      <c r="L30" s="204"/>
      <c r="M30" s="45"/>
      <c r="N30" s="45"/>
      <c r="O30" s="45"/>
      <c r="P30" s="45"/>
      <c r="Q30" s="45"/>
      <c r="R30" s="46"/>
      <c r="S30" s="26"/>
      <c r="T30" s="26"/>
      <c r="U30" s="26"/>
      <c r="V30" s="26"/>
      <c r="W30" s="44"/>
      <c r="X30" s="44"/>
      <c r="Y30" s="27"/>
      <c r="Z30" s="31"/>
      <c r="AA30" s="31"/>
      <c r="AB30" s="21">
        <f t="shared" si="11"/>
        <v>0</v>
      </c>
      <c r="AH30" s="25"/>
    </row>
    <row r="31" spans="3:34" s="21" customFormat="1" ht="7.5" customHeight="1">
      <c r="C31" s="45"/>
      <c r="D31" s="45"/>
      <c r="R31" s="28"/>
      <c r="Z31" s="31"/>
      <c r="AA31" s="31"/>
      <c r="AH31" s="25"/>
    </row>
    <row r="32" spans="3:34" s="21" customFormat="1" ht="12.75">
      <c r="C32" s="47"/>
      <c r="D32" s="47"/>
      <c r="H32" s="45"/>
      <c r="I32" s="29"/>
      <c r="J32" s="29"/>
      <c r="K32" s="29"/>
      <c r="L32" s="29"/>
      <c r="M32" s="45"/>
      <c r="N32" s="45"/>
      <c r="O32" s="45"/>
      <c r="P32" s="45"/>
      <c r="Q32" s="45"/>
      <c r="R32" s="46"/>
      <c r="Z32" s="31"/>
      <c r="AA32" s="31"/>
      <c r="AH32" s="25"/>
    </row>
    <row r="33" spans="3:25" ht="12.75"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9"/>
      <c r="S33" s="48"/>
      <c r="T33" s="48"/>
      <c r="U33" s="48"/>
      <c r="V33" s="48"/>
      <c r="W33" s="48"/>
      <c r="X33" s="48"/>
      <c r="Y33" s="48"/>
    </row>
    <row r="34" spans="3:25" ht="16.5" customHeight="1"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1"/>
      <c r="S34" s="50"/>
      <c r="T34" s="50"/>
      <c r="U34" s="50"/>
      <c r="V34" s="50"/>
      <c r="W34" s="50"/>
      <c r="X34" s="50"/>
      <c r="Y34" s="50"/>
    </row>
    <row r="35" spans="3:25" ht="15.75" customHeight="1">
      <c r="C35" s="48"/>
      <c r="D35" s="48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1"/>
      <c r="S35" s="50"/>
      <c r="T35" s="50"/>
      <c r="U35" s="50"/>
      <c r="V35" s="50"/>
      <c r="W35" s="50"/>
      <c r="X35" s="50"/>
      <c r="Y35" s="50"/>
    </row>
    <row r="36" spans="3:25" ht="12.75">
      <c r="C36" s="48"/>
      <c r="D36" s="48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S36" s="10"/>
      <c r="T36" s="10"/>
      <c r="U36" s="10"/>
      <c r="V36" s="10"/>
      <c r="W36" s="10"/>
      <c r="X36" s="10"/>
      <c r="Y36" s="10"/>
    </row>
    <row r="37" spans="5:25" ht="12.75"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S37" s="10"/>
      <c r="T37" s="10"/>
      <c r="U37" s="10"/>
      <c r="V37" s="10"/>
      <c r="W37" s="10"/>
      <c r="X37" s="10"/>
      <c r="Y37" s="10"/>
    </row>
    <row r="38" spans="3:4" ht="12.75">
      <c r="C38" s="52"/>
      <c r="D38" s="52"/>
    </row>
    <row r="39" spans="1:34" s="34" customFormat="1" ht="27" customHeight="1">
      <c r="A39" s="202"/>
      <c r="B39" s="20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3"/>
      <c r="S39" s="52"/>
      <c r="T39" s="52"/>
      <c r="U39" s="52"/>
      <c r="V39" s="52"/>
      <c r="W39" s="52"/>
      <c r="X39" s="52"/>
      <c r="Y39" s="52"/>
      <c r="Z39" s="54"/>
      <c r="AA39" s="54"/>
      <c r="AH39" s="55"/>
    </row>
    <row r="40" spans="5:25" ht="29.25" customHeight="1"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3"/>
      <c r="S40" s="52"/>
      <c r="T40" s="52"/>
      <c r="U40" s="52"/>
      <c r="V40" s="52"/>
      <c r="W40" s="52"/>
      <c r="X40" s="52"/>
      <c r="Y40" s="52"/>
    </row>
  </sheetData>
  <sheetProtection/>
  <mergeCells count="43">
    <mergeCell ref="C7:X7"/>
    <mergeCell ref="C9:X9"/>
    <mergeCell ref="S11:X12"/>
    <mergeCell ref="M11:M14"/>
    <mergeCell ref="X13:X14"/>
    <mergeCell ref="T13:T14"/>
    <mergeCell ref="W13:W14"/>
    <mergeCell ref="N11:N14"/>
    <mergeCell ref="J13:J14"/>
    <mergeCell ref="F13:F14"/>
    <mergeCell ref="W1:X1"/>
    <mergeCell ref="S3:X3"/>
    <mergeCell ref="C5:X5"/>
    <mergeCell ref="C6:X6"/>
    <mergeCell ref="G13:G14"/>
    <mergeCell ref="J12:L12"/>
    <mergeCell ref="E12:I12"/>
    <mergeCell ref="Y11:Y14"/>
    <mergeCell ref="A11:A14"/>
    <mergeCell ref="B11:B14"/>
    <mergeCell ref="C11:C14"/>
    <mergeCell ref="E11:L11"/>
    <mergeCell ref="E13:E14"/>
    <mergeCell ref="K13:K14"/>
    <mergeCell ref="L13:L14"/>
    <mergeCell ref="H13:H14"/>
    <mergeCell ref="I13:I14"/>
    <mergeCell ref="D11:D14"/>
    <mergeCell ref="AH12:AH13"/>
    <mergeCell ref="O11:O14"/>
    <mergeCell ref="P11:P13"/>
    <mergeCell ref="Q11:Q14"/>
    <mergeCell ref="R11:R14"/>
    <mergeCell ref="S13:S14"/>
    <mergeCell ref="AA11:AA14"/>
    <mergeCell ref="U13:U14"/>
    <mergeCell ref="V13:V14"/>
    <mergeCell ref="Z11:Z14"/>
    <mergeCell ref="A39:B39"/>
    <mergeCell ref="I26:L26"/>
    <mergeCell ref="I27:L27"/>
    <mergeCell ref="I29:L29"/>
    <mergeCell ref="I30:L30"/>
  </mergeCells>
  <conditionalFormatting sqref="F18:F23 S15:X25 G15:L25">
    <cfRule type="cellIs" priority="1" dxfId="97" operator="between" stopIfTrue="1">
      <formula>0</formula>
      <formula>59</formula>
    </cfRule>
  </conditionalFormatting>
  <conditionalFormatting sqref="A15:A25">
    <cfRule type="cellIs" priority="2" dxfId="96" operator="equal" stopIfTrue="1">
      <formula>$W$10</formula>
    </cfRule>
  </conditionalFormatting>
  <conditionalFormatting sqref="E15:E25">
    <cfRule type="cellIs" priority="3" dxfId="98" operator="lessThan" stopIfTrue="1">
      <formula>60</formula>
    </cfRule>
  </conditionalFormatting>
  <conditionalFormatting sqref="P15:P25">
    <cfRule type="cellIs" priority="4" dxfId="96" operator="greaterThan" stopIfTrue="1">
      <formula>$P$14</formula>
    </cfRule>
  </conditionalFormatting>
  <printOptions/>
  <pageMargins left="0.2" right="0.2" top="0.23" bottom="0.19" header="0.19" footer="0.19"/>
  <pageSetup horizontalDpi="600" verticalDpi="600" orientation="landscape" paperSize="9" scale="81" r:id="rId1"/>
  <colBreaks count="2" manualBreakCount="2">
    <brk id="26" max="32" man="1"/>
    <brk id="28" max="46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H33"/>
  <sheetViews>
    <sheetView view="pageBreakPreview" zoomScale="75" zoomScaleSheetLayoutView="75" workbookViewId="0" topLeftCell="A1">
      <selection activeCell="A1" sqref="A1:Z24"/>
    </sheetView>
  </sheetViews>
  <sheetFormatPr defaultColWidth="9.140625" defaultRowHeight="12.75"/>
  <cols>
    <col min="1" max="1" width="4.28125" style="0" customWidth="1"/>
    <col min="2" max="2" width="10.8515625" style="0" customWidth="1"/>
    <col min="3" max="3" width="27.8515625" style="0" hidden="1" customWidth="1"/>
    <col min="4" max="4" width="27.8515625" style="0" customWidth="1"/>
    <col min="5" max="5" width="5.57421875" style="0" customWidth="1"/>
    <col min="6" max="6" width="4.57421875" style="0" customWidth="1"/>
    <col min="7" max="7" width="4.28125" style="0" customWidth="1"/>
    <col min="8" max="9" width="4.00390625" style="0" customWidth="1"/>
    <col min="10" max="10" width="4.421875" style="0" customWidth="1"/>
    <col min="11" max="11" width="4.8515625" style="0" customWidth="1"/>
    <col min="12" max="12" width="4.57421875" style="0" customWidth="1"/>
    <col min="13" max="13" width="3.8515625" style="0" customWidth="1"/>
    <col min="14" max="14" width="7.140625" style="0" customWidth="1"/>
    <col min="15" max="15" width="9.421875" style="0" customWidth="1"/>
    <col min="16" max="16" width="8.7109375" style="0" customWidth="1"/>
    <col min="17" max="17" width="8.28125" style="0" customWidth="1"/>
    <col min="18" max="18" width="8.00390625" style="13" customWidth="1"/>
    <col min="19" max="19" width="4.8515625" style="0" customWidth="1"/>
    <col min="20" max="20" width="6.421875" style="0" customWidth="1"/>
    <col min="21" max="21" width="7.28125" style="0" customWidth="1"/>
    <col min="22" max="22" width="4.140625" style="0" customWidth="1"/>
    <col min="23" max="23" width="3.7109375" style="0" customWidth="1"/>
    <col min="24" max="24" width="4.140625" style="0" customWidth="1"/>
    <col min="25" max="25" width="7.7109375" style="0" customWidth="1"/>
    <col min="26" max="26" width="12.421875" style="4" customWidth="1"/>
    <col min="27" max="27" width="10.7109375" style="4" customWidth="1"/>
    <col min="28" max="28" width="7.7109375" style="0" customWidth="1"/>
    <col min="29" max="29" width="8.140625" style="0" customWidth="1"/>
    <col min="30" max="30" width="7.421875" style="0" customWidth="1"/>
    <col min="31" max="31" width="7.28125" style="0" customWidth="1"/>
    <col min="32" max="32" width="5.8515625" style="0" customWidth="1"/>
    <col min="33" max="33" width="6.28125" style="0" customWidth="1"/>
    <col min="34" max="34" width="8.140625" style="8" customWidth="1"/>
  </cols>
  <sheetData>
    <row r="1" spans="19:25" ht="12.75">
      <c r="S1" s="4"/>
      <c r="T1" s="4"/>
      <c r="U1" s="4"/>
      <c r="V1" s="4"/>
      <c r="W1" s="112"/>
      <c r="X1" s="112"/>
      <c r="Y1" s="12"/>
    </row>
    <row r="2" spans="19:25" ht="4.5" customHeight="1">
      <c r="S2" s="4"/>
      <c r="T2" s="4"/>
      <c r="U2" s="4"/>
      <c r="V2" s="4"/>
      <c r="W2" s="4"/>
      <c r="X2" s="4"/>
      <c r="Y2" s="4"/>
    </row>
    <row r="3" spans="19:25" ht="12.75">
      <c r="S3" s="113" t="s">
        <v>9</v>
      </c>
      <c r="T3" s="113"/>
      <c r="U3" s="113"/>
      <c r="V3" s="113"/>
      <c r="W3" s="113"/>
      <c r="X3" s="113"/>
      <c r="Y3" s="4"/>
    </row>
    <row r="4" spans="19:25" ht="4.5" customHeight="1">
      <c r="S4" s="3"/>
      <c r="T4" s="3"/>
      <c r="U4" s="3"/>
      <c r="V4" s="3"/>
      <c r="W4" s="3"/>
      <c r="X4" s="3"/>
      <c r="Y4" s="3"/>
    </row>
    <row r="5" spans="3:27" ht="15" customHeight="1">
      <c r="C5" s="176" t="s">
        <v>41</v>
      </c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"/>
      <c r="Z5" s="12"/>
      <c r="AA5" s="34" t="s">
        <v>18</v>
      </c>
    </row>
    <row r="6" spans="3:27" ht="15" customHeight="1">
      <c r="C6" s="176" t="s">
        <v>44</v>
      </c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"/>
      <c r="AA6">
        <v>0</v>
      </c>
    </row>
    <row r="7" spans="3:25" ht="15" customHeight="1">
      <c r="C7" s="176" t="s">
        <v>127</v>
      </c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"/>
    </row>
    <row r="8" spans="3:25" ht="8.25" customHeight="1"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14"/>
      <c r="S8" s="7"/>
      <c r="T8" s="7"/>
      <c r="U8" s="7"/>
      <c r="V8" s="7"/>
      <c r="W8" s="7"/>
      <c r="X8" s="7"/>
      <c r="Y8" s="7"/>
    </row>
    <row r="9" spans="3:29" ht="12.75">
      <c r="C9" s="177" t="s">
        <v>128</v>
      </c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177"/>
      <c r="W9" s="177"/>
      <c r="X9" s="177"/>
      <c r="Y9" s="18"/>
      <c r="Z9" s="30">
        <v>1660</v>
      </c>
      <c r="AA9" s="33"/>
      <c r="AB9" s="21"/>
      <c r="AC9" s="34"/>
    </row>
    <row r="10" spans="3:27" ht="12.75">
      <c r="C10" s="34" t="s">
        <v>40</v>
      </c>
      <c r="D10" s="34"/>
      <c r="S10" s="20">
        <v>4</v>
      </c>
      <c r="U10" s="32">
        <v>0.45</v>
      </c>
      <c r="V10" s="35" t="s">
        <v>42</v>
      </c>
      <c r="W10" s="19" t="str">
        <f>IF(S10=1,"1 или 0 стип ком",IF(S10=2,1,IF(S10=4,"1  или 2 стип ком",FLOOR(S10*$U$10,1))))</f>
        <v>1  или 2 стип ком</v>
      </c>
      <c r="Y10" s="8"/>
      <c r="Z10" s="30">
        <v>2416</v>
      </c>
      <c r="AA10" s="33"/>
    </row>
    <row r="11" spans="1:34" s="2" customFormat="1" ht="26.25" customHeight="1">
      <c r="A11" s="205" t="s">
        <v>0</v>
      </c>
      <c r="B11" s="205" t="s">
        <v>1</v>
      </c>
      <c r="C11" s="205" t="s">
        <v>14</v>
      </c>
      <c r="D11" s="197"/>
      <c r="E11" s="108" t="s">
        <v>4</v>
      </c>
      <c r="F11" s="109"/>
      <c r="G11" s="109"/>
      <c r="H11" s="109"/>
      <c r="I11" s="109"/>
      <c r="J11" s="109"/>
      <c r="K11" s="109"/>
      <c r="L11" s="109"/>
      <c r="M11" s="111" t="s">
        <v>7</v>
      </c>
      <c r="N11" s="115" t="s">
        <v>12</v>
      </c>
      <c r="O11" s="115" t="s">
        <v>32</v>
      </c>
      <c r="P11" s="115" t="s">
        <v>16</v>
      </c>
      <c r="Q11" s="115" t="s">
        <v>11</v>
      </c>
      <c r="R11" s="187" t="s">
        <v>17</v>
      </c>
      <c r="S11" s="178" t="s">
        <v>8</v>
      </c>
      <c r="T11" s="179"/>
      <c r="U11" s="179"/>
      <c r="V11" s="179"/>
      <c r="W11" s="179"/>
      <c r="X11" s="180"/>
      <c r="Y11" s="191" t="s">
        <v>13</v>
      </c>
      <c r="Z11" s="196" t="s">
        <v>43</v>
      </c>
      <c r="AA11" s="190" t="s">
        <v>31</v>
      </c>
      <c r="AH11" s="16"/>
    </row>
    <row r="12" spans="1:34" ht="43.5" customHeight="1">
      <c r="A12" s="200"/>
      <c r="B12" s="200"/>
      <c r="C12" s="200"/>
      <c r="D12" s="198"/>
      <c r="E12" s="108" t="s">
        <v>5</v>
      </c>
      <c r="F12" s="109"/>
      <c r="G12" s="109"/>
      <c r="H12" s="109"/>
      <c r="I12" s="110"/>
      <c r="J12" s="108" t="s">
        <v>6</v>
      </c>
      <c r="K12" s="109"/>
      <c r="L12" s="109"/>
      <c r="M12" s="111"/>
      <c r="N12" s="200"/>
      <c r="O12" s="184"/>
      <c r="P12" s="184"/>
      <c r="Q12" s="184"/>
      <c r="R12" s="188"/>
      <c r="S12" s="181"/>
      <c r="T12" s="182"/>
      <c r="U12" s="182"/>
      <c r="V12" s="182"/>
      <c r="W12" s="182"/>
      <c r="X12" s="183"/>
      <c r="Y12" s="192"/>
      <c r="Z12" s="196"/>
      <c r="AA12" s="190"/>
      <c r="AH12" s="114" t="s">
        <v>39</v>
      </c>
    </row>
    <row r="13" spans="1:34" ht="83.25" customHeight="1" thickBot="1">
      <c r="A13" s="200"/>
      <c r="B13" s="200"/>
      <c r="C13" s="200"/>
      <c r="D13" s="198"/>
      <c r="E13" s="119" t="s">
        <v>121</v>
      </c>
      <c r="F13" s="119" t="s">
        <v>108</v>
      </c>
      <c r="G13" s="119" t="s">
        <v>129</v>
      </c>
      <c r="H13" s="119" t="s">
        <v>115</v>
      </c>
      <c r="I13" s="119"/>
      <c r="J13" s="119"/>
      <c r="K13" s="119"/>
      <c r="L13" s="206"/>
      <c r="M13" s="111"/>
      <c r="N13" s="200"/>
      <c r="O13" s="184"/>
      <c r="P13" s="184"/>
      <c r="Q13" s="184"/>
      <c r="R13" s="188"/>
      <c r="S13" s="119" t="s">
        <v>118</v>
      </c>
      <c r="T13" s="119" t="s">
        <v>130</v>
      </c>
      <c r="U13" s="119" t="s">
        <v>131</v>
      </c>
      <c r="V13" s="194"/>
      <c r="W13" s="119"/>
      <c r="X13" s="119"/>
      <c r="Y13" s="192"/>
      <c r="Z13" s="196"/>
      <c r="AA13" s="190"/>
      <c r="AB13" s="11" t="s">
        <v>33</v>
      </c>
      <c r="AC13" s="11" t="s">
        <v>34</v>
      </c>
      <c r="AD13" s="11" t="s">
        <v>35</v>
      </c>
      <c r="AE13" s="11" t="s">
        <v>36</v>
      </c>
      <c r="AF13" s="11" t="s">
        <v>37</v>
      </c>
      <c r="AG13" s="11" t="s">
        <v>38</v>
      </c>
      <c r="AH13" s="114"/>
    </row>
    <row r="14" spans="1:27" ht="13.5" thickBot="1">
      <c r="A14" s="201"/>
      <c r="B14" s="201"/>
      <c r="C14" s="201"/>
      <c r="D14" s="199"/>
      <c r="E14" s="107"/>
      <c r="F14" s="107"/>
      <c r="G14" s="107"/>
      <c r="H14" s="107"/>
      <c r="I14" s="107"/>
      <c r="J14" s="107"/>
      <c r="K14" s="107"/>
      <c r="L14" s="207"/>
      <c r="M14" s="111"/>
      <c r="N14" s="201"/>
      <c r="O14" s="185"/>
      <c r="P14" s="36">
        <v>100</v>
      </c>
      <c r="Q14" s="186"/>
      <c r="R14" s="189"/>
      <c r="S14" s="107"/>
      <c r="T14" s="107"/>
      <c r="U14" s="107"/>
      <c r="V14" s="195"/>
      <c r="W14" s="107"/>
      <c r="X14" s="107"/>
      <c r="Y14" s="193"/>
      <c r="Z14" s="196"/>
      <c r="AA14" s="190"/>
    </row>
    <row r="15" spans="1:34" ht="15" customHeight="1" thickBot="1">
      <c r="A15" s="6">
        <v>1</v>
      </c>
      <c r="B15" s="40" t="s">
        <v>46</v>
      </c>
      <c r="C15" s="68" t="s">
        <v>21</v>
      </c>
      <c r="D15" s="61" t="s">
        <v>68</v>
      </c>
      <c r="E15" s="5">
        <v>100</v>
      </c>
      <c r="F15" s="5">
        <v>78</v>
      </c>
      <c r="G15" s="5">
        <v>67</v>
      </c>
      <c r="H15" s="5">
        <v>72</v>
      </c>
      <c r="I15" s="5"/>
      <c r="J15" s="5"/>
      <c r="K15" s="5"/>
      <c r="L15" s="5"/>
      <c r="M15" s="62">
        <f>COUNTIF(E15:L15,"&gt;=0")</f>
        <v>4</v>
      </c>
      <c r="N15" s="64">
        <f>SUM(E15:L15)/M15</f>
        <v>79.25</v>
      </c>
      <c r="O15" s="65"/>
      <c r="P15" s="65"/>
      <c r="Q15" s="65">
        <f>N15*0.9+O15*0.1</f>
        <v>71.325</v>
      </c>
      <c r="R15" s="15"/>
      <c r="S15" s="1">
        <v>0</v>
      </c>
      <c r="T15" s="5">
        <v>0</v>
      </c>
      <c r="U15" s="5">
        <v>75</v>
      </c>
      <c r="V15" s="5"/>
      <c r="W15" s="5"/>
      <c r="X15" s="5"/>
      <c r="Y15" s="9"/>
      <c r="Z15" s="30"/>
      <c r="AA15" s="70">
        <f>IF(AND(A15=$W$10,R17=R15,Q15=Q17),"УВАГА",)</f>
        <v>0</v>
      </c>
      <c r="AB15">
        <f aca="true" t="shared" si="0" ref="AB15:AB23">-(AG15-AF15)</f>
        <v>1</v>
      </c>
      <c r="AC15">
        <f>IF(A15&lt;=$W$10,1,0)</f>
        <v>1</v>
      </c>
      <c r="AD15">
        <f>M15+COUNTIF(S15:X15,"&gt;=0")</f>
        <v>7</v>
      </c>
      <c r="AE15">
        <f>COUNTIF(E15:L15,"&lt;60")+COUNTIF(S15:X15,"&lt;60")</f>
        <v>2</v>
      </c>
      <c r="AF15">
        <f>COUNTIF(E15:L15,"&gt;=75")</f>
        <v>2</v>
      </c>
      <c r="AG15">
        <f>COUNTIF(E15:L15,"&gt;=90")</f>
        <v>1</v>
      </c>
      <c r="AH15" s="8">
        <f>AB15/M15</f>
        <v>0.25</v>
      </c>
    </row>
    <row r="16" spans="1:34" ht="15" customHeight="1" thickBot="1">
      <c r="A16" s="59">
        <v>2</v>
      </c>
      <c r="B16" s="40" t="s">
        <v>46</v>
      </c>
      <c r="C16" s="60" t="s">
        <v>20</v>
      </c>
      <c r="D16" s="87" t="s">
        <v>66</v>
      </c>
      <c r="E16" s="63">
        <v>95</v>
      </c>
      <c r="F16" s="63">
        <v>62</v>
      </c>
      <c r="G16" s="63">
        <v>79</v>
      </c>
      <c r="H16" s="63">
        <v>69</v>
      </c>
      <c r="I16" s="63"/>
      <c r="J16" s="63"/>
      <c r="K16" s="63"/>
      <c r="L16" s="63"/>
      <c r="M16" s="62">
        <f>COUNTIF(E16:L16,"&gt;=0")</f>
        <v>4</v>
      </c>
      <c r="N16" s="64">
        <f>SUM(E16:L16)/M16</f>
        <v>76.25</v>
      </c>
      <c r="O16" s="65"/>
      <c r="P16" s="65"/>
      <c r="Q16" s="65">
        <f>N16*0.9+O16*0.1</f>
        <v>68.625</v>
      </c>
      <c r="R16" s="66"/>
      <c r="S16" s="62">
        <v>0</v>
      </c>
      <c r="T16" s="63">
        <v>71</v>
      </c>
      <c r="U16" s="63">
        <v>75</v>
      </c>
      <c r="V16" s="63"/>
      <c r="W16" s="63"/>
      <c r="X16" s="63"/>
      <c r="Y16" s="67"/>
      <c r="Z16" s="58"/>
      <c r="AA16" s="70" t="e">
        <f>IF(AND(A16=$W$10,#REF!=R16,Q16=#REF!),"УВАГА",0)</f>
        <v>#REF!</v>
      </c>
      <c r="AB16">
        <f>-(AG16-AF16)</f>
        <v>1</v>
      </c>
      <c r="AC16">
        <f>IF(A16&lt;=$W$10,1,0)</f>
        <v>1</v>
      </c>
      <c r="AD16">
        <f>M16+COUNTIF(S16:X16,"&gt;=0")</f>
        <v>7</v>
      </c>
      <c r="AE16">
        <f>COUNTIF(E16:L16,"&lt;60")+COUNTIF(S16:X16,"&lt;60")</f>
        <v>1</v>
      </c>
      <c r="AF16">
        <f>COUNTIF(E16:L16,"&gt;=75")</f>
        <v>2</v>
      </c>
      <c r="AG16">
        <f>COUNTIF(E16:L16,"&gt;=90")</f>
        <v>1</v>
      </c>
      <c r="AH16" s="8">
        <f>AB16/M16</f>
        <v>0.25</v>
      </c>
    </row>
    <row r="17" spans="1:34" ht="15" customHeight="1" thickBot="1">
      <c r="A17" s="6">
        <v>3</v>
      </c>
      <c r="B17" s="40" t="s">
        <v>46</v>
      </c>
      <c r="C17" s="68" t="s">
        <v>19</v>
      </c>
      <c r="D17" s="56" t="s">
        <v>65</v>
      </c>
      <c r="E17" s="63">
        <v>85</v>
      </c>
      <c r="F17" s="63">
        <v>60</v>
      </c>
      <c r="G17" s="63">
        <v>64</v>
      </c>
      <c r="H17" s="63">
        <v>72</v>
      </c>
      <c r="I17" s="63"/>
      <c r="J17" s="63"/>
      <c r="K17" s="63"/>
      <c r="L17" s="63"/>
      <c r="M17" s="62">
        <f>COUNTIF(E17:L17,"&gt;=0")</f>
        <v>4</v>
      </c>
      <c r="N17" s="64">
        <f>SUM(E17:L17)/M17</f>
        <v>70.25</v>
      </c>
      <c r="O17" s="65"/>
      <c r="P17" s="65"/>
      <c r="Q17" s="65">
        <f>N17*0.9+O17*0.1</f>
        <v>63.225</v>
      </c>
      <c r="R17" s="66"/>
      <c r="S17" s="62">
        <v>0</v>
      </c>
      <c r="T17" s="63">
        <v>0</v>
      </c>
      <c r="U17" s="63">
        <v>75</v>
      </c>
      <c r="V17" s="63"/>
      <c r="W17" s="63"/>
      <c r="X17" s="63"/>
      <c r="Y17" s="67"/>
      <c r="Z17" s="58"/>
      <c r="AA17" s="38">
        <f>IF(AND(A17=$W$10,R18=R17,Q17=Q18),"УВАГА",0)</f>
        <v>0</v>
      </c>
      <c r="AB17">
        <f t="shared" si="0"/>
        <v>1</v>
      </c>
      <c r="AC17">
        <f>IF(A17&lt;=$W$10,1,0)</f>
        <v>1</v>
      </c>
      <c r="AD17">
        <f>M17+COUNTIF(S17:X17,"&gt;=0")</f>
        <v>7</v>
      </c>
      <c r="AE17">
        <f>COUNTIF(E17:L17,"&lt;60")+COUNTIF(S17:X17,"&lt;60")</f>
        <v>2</v>
      </c>
      <c r="AF17">
        <f>COUNTIF(E17:L17,"&gt;=75")</f>
        <v>1</v>
      </c>
      <c r="AG17">
        <f>COUNTIF(E17:L17,"&gt;=90")</f>
        <v>0</v>
      </c>
      <c r="AH17" s="8">
        <f>AB17/M17</f>
        <v>0.25</v>
      </c>
    </row>
    <row r="18" spans="1:34" ht="15" customHeight="1" thickBot="1">
      <c r="A18" s="6">
        <v>4</v>
      </c>
      <c r="B18" s="37" t="s">
        <v>46</v>
      </c>
      <c r="C18" s="39" t="s">
        <v>26</v>
      </c>
      <c r="D18" s="56" t="s">
        <v>67</v>
      </c>
      <c r="E18" s="5">
        <v>100</v>
      </c>
      <c r="F18" s="5">
        <v>0</v>
      </c>
      <c r="G18" s="5">
        <v>65</v>
      </c>
      <c r="H18" s="5">
        <v>68</v>
      </c>
      <c r="I18" s="5"/>
      <c r="J18" s="5"/>
      <c r="K18" s="5"/>
      <c r="L18" s="5"/>
      <c r="M18" s="62">
        <f>COUNTIF(E18:L18,"&gt;=0")</f>
        <v>4</v>
      </c>
      <c r="N18" s="64">
        <f>SUM(E18:L18)/M18</f>
        <v>58.25</v>
      </c>
      <c r="O18" s="65"/>
      <c r="P18" s="65"/>
      <c r="Q18" s="65">
        <f>N18*0.9+O18*0.1</f>
        <v>52.425000000000004</v>
      </c>
      <c r="R18" s="15"/>
      <c r="S18" s="1">
        <v>0</v>
      </c>
      <c r="T18" s="5">
        <v>72</v>
      </c>
      <c r="U18" s="5">
        <v>90</v>
      </c>
      <c r="V18" s="5"/>
      <c r="W18" s="5"/>
      <c r="X18" s="5"/>
      <c r="Y18" s="9"/>
      <c r="Z18" s="30"/>
      <c r="AA18" s="38">
        <f>IF(AND(A18=$W$10,R19=R18,Q18=Q19),"УВАГА",0)</f>
        <v>0</v>
      </c>
      <c r="AB18">
        <f t="shared" si="0"/>
        <v>0</v>
      </c>
      <c r="AC18">
        <f>IF(A18&lt;=$W$10,1,0)</f>
        <v>1</v>
      </c>
      <c r="AD18">
        <f>M18+COUNTIF(S18:X18,"&gt;=0")</f>
        <v>7</v>
      </c>
      <c r="AE18">
        <f>COUNTIF(E18:L18,"&lt;60")+COUNTIF(S18:X18,"&lt;60")</f>
        <v>2</v>
      </c>
      <c r="AF18">
        <f>COUNTIF(E18:L18,"&gt;=75")</f>
        <v>1</v>
      </c>
      <c r="AG18">
        <f>COUNTIF(E18:L18,"&gt;=90")</f>
        <v>1</v>
      </c>
      <c r="AH18" s="8">
        <f>AB18/M18</f>
        <v>0</v>
      </c>
    </row>
    <row r="19" spans="3:34" s="21" customFormat="1" ht="12.75">
      <c r="C19" s="43"/>
      <c r="D19" s="43"/>
      <c r="E19" s="43"/>
      <c r="F19" s="43"/>
      <c r="G19" s="43"/>
      <c r="H19" s="44"/>
      <c r="I19" s="209" t="s">
        <v>2</v>
      </c>
      <c r="J19" s="209"/>
      <c r="K19" s="209"/>
      <c r="L19" s="209"/>
      <c r="M19" s="44"/>
      <c r="N19" s="22"/>
      <c r="O19" s="22"/>
      <c r="P19" s="22"/>
      <c r="Q19" s="22"/>
      <c r="R19" s="23"/>
      <c r="S19" s="44"/>
      <c r="T19" s="44"/>
      <c r="U19" s="44"/>
      <c r="V19" s="44"/>
      <c r="W19" s="44"/>
      <c r="X19" s="22"/>
      <c r="Y19" s="24"/>
      <c r="Z19" s="31"/>
      <c r="AA19" s="31"/>
      <c r="AB19" s="21">
        <f t="shared" si="0"/>
        <v>0</v>
      </c>
      <c r="AH19" s="25"/>
    </row>
    <row r="20" spans="5:34" s="21" customFormat="1" ht="12.75">
      <c r="E20" s="43"/>
      <c r="F20" s="43"/>
      <c r="G20" s="43"/>
      <c r="H20" s="45"/>
      <c r="I20" s="204" t="s">
        <v>3</v>
      </c>
      <c r="J20" s="204"/>
      <c r="K20" s="204"/>
      <c r="L20" s="204"/>
      <c r="M20" s="45"/>
      <c r="N20" s="45"/>
      <c r="O20" s="45"/>
      <c r="P20" s="45"/>
      <c r="Q20" s="45"/>
      <c r="R20" s="46"/>
      <c r="S20" s="26"/>
      <c r="T20" s="26"/>
      <c r="U20" s="26"/>
      <c r="V20" s="26"/>
      <c r="W20" s="44"/>
      <c r="X20" s="44"/>
      <c r="Y20" s="27"/>
      <c r="Z20" s="31"/>
      <c r="AA20" s="31"/>
      <c r="AB20" s="21">
        <f t="shared" si="0"/>
        <v>0</v>
      </c>
      <c r="AH20" s="25"/>
    </row>
    <row r="21" spans="3:34" s="21" customFormat="1" ht="12.75">
      <c r="C21" s="45" t="s">
        <v>10</v>
      </c>
      <c r="D21" s="45"/>
      <c r="R21" s="28"/>
      <c r="S21" s="27"/>
      <c r="T21" s="27"/>
      <c r="U21" s="27"/>
      <c r="V21" s="27"/>
      <c r="W21" s="27"/>
      <c r="X21" s="27"/>
      <c r="Y21" s="27"/>
      <c r="Z21" s="31"/>
      <c r="AA21" s="31"/>
      <c r="AB21" s="21">
        <f t="shared" si="0"/>
        <v>0</v>
      </c>
      <c r="AH21" s="25"/>
    </row>
    <row r="22" spans="8:34" s="21" customFormat="1" ht="12.75">
      <c r="H22" s="44"/>
      <c r="I22" s="203" t="s">
        <v>2</v>
      </c>
      <c r="J22" s="203"/>
      <c r="K22" s="203"/>
      <c r="L22" s="203"/>
      <c r="M22" s="44"/>
      <c r="N22" s="22"/>
      <c r="O22" s="22"/>
      <c r="P22" s="22"/>
      <c r="Q22" s="22"/>
      <c r="R22" s="23"/>
      <c r="S22" s="44"/>
      <c r="T22" s="44"/>
      <c r="U22" s="44"/>
      <c r="V22" s="44"/>
      <c r="W22" s="44"/>
      <c r="X22" s="22"/>
      <c r="Y22" s="27"/>
      <c r="Z22" s="31"/>
      <c r="AA22" s="31"/>
      <c r="AB22" s="21">
        <f t="shared" si="0"/>
        <v>0</v>
      </c>
      <c r="AH22" s="25"/>
    </row>
    <row r="23" spans="8:34" s="21" customFormat="1" ht="12.75">
      <c r="H23" s="45"/>
      <c r="I23" s="204" t="s">
        <v>3</v>
      </c>
      <c r="J23" s="204"/>
      <c r="K23" s="204"/>
      <c r="L23" s="204"/>
      <c r="M23" s="45"/>
      <c r="N23" s="45"/>
      <c r="O23" s="45"/>
      <c r="P23" s="45"/>
      <c r="Q23" s="45"/>
      <c r="R23" s="46"/>
      <c r="S23" s="26"/>
      <c r="T23" s="26"/>
      <c r="U23" s="26"/>
      <c r="V23" s="26"/>
      <c r="W23" s="44"/>
      <c r="X23" s="44"/>
      <c r="Y23" s="27"/>
      <c r="Z23" s="31"/>
      <c r="AA23" s="31"/>
      <c r="AB23" s="21">
        <f t="shared" si="0"/>
        <v>0</v>
      </c>
      <c r="AH23" s="25"/>
    </row>
    <row r="24" spans="3:34" s="21" customFormat="1" ht="7.5" customHeight="1">
      <c r="C24" s="45"/>
      <c r="D24" s="45"/>
      <c r="R24" s="28"/>
      <c r="Z24" s="31"/>
      <c r="AA24" s="31"/>
      <c r="AH24" s="25"/>
    </row>
    <row r="25" spans="3:34" s="21" customFormat="1" ht="12.75">
      <c r="C25" s="47"/>
      <c r="D25" s="47"/>
      <c r="H25" s="45"/>
      <c r="I25" s="29"/>
      <c r="J25" s="29"/>
      <c r="K25" s="29"/>
      <c r="L25" s="29"/>
      <c r="M25" s="45"/>
      <c r="N25" s="45"/>
      <c r="O25" s="45"/>
      <c r="P25" s="45"/>
      <c r="Q25" s="45"/>
      <c r="R25" s="46"/>
      <c r="Z25" s="31"/>
      <c r="AA25" s="31"/>
      <c r="AH25" s="25"/>
    </row>
    <row r="26" spans="3:25" ht="12.75"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9"/>
      <c r="S26" s="48"/>
      <c r="T26" s="48"/>
      <c r="U26" s="48"/>
      <c r="V26" s="48"/>
      <c r="W26" s="48"/>
      <c r="X26" s="48"/>
      <c r="Y26" s="48"/>
    </row>
    <row r="27" spans="3:25" ht="16.5" customHeight="1"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1"/>
      <c r="S27" s="50"/>
      <c r="T27" s="50"/>
      <c r="U27" s="50"/>
      <c r="V27" s="50"/>
      <c r="W27" s="50"/>
      <c r="X27" s="50"/>
      <c r="Y27" s="50"/>
    </row>
    <row r="28" spans="3:25" ht="15.75" customHeight="1">
      <c r="C28" s="48"/>
      <c r="D28" s="48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1"/>
      <c r="S28" s="50"/>
      <c r="T28" s="50"/>
      <c r="U28" s="50"/>
      <c r="V28" s="50"/>
      <c r="W28" s="50"/>
      <c r="X28" s="50"/>
      <c r="Y28" s="50"/>
    </row>
    <row r="29" spans="3:25" ht="12.75">
      <c r="C29" s="48"/>
      <c r="D29" s="48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S29" s="10"/>
      <c r="T29" s="10"/>
      <c r="U29" s="10"/>
      <c r="V29" s="10"/>
      <c r="W29" s="10"/>
      <c r="X29" s="10"/>
      <c r="Y29" s="10"/>
    </row>
    <row r="30" spans="5:25" ht="12.75"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S30" s="10"/>
      <c r="T30" s="10"/>
      <c r="U30" s="10"/>
      <c r="V30" s="10"/>
      <c r="W30" s="10"/>
      <c r="X30" s="10"/>
      <c r="Y30" s="10"/>
    </row>
    <row r="31" spans="3:4" ht="12.75">
      <c r="C31" s="52"/>
      <c r="D31" s="52"/>
    </row>
    <row r="32" spans="1:34" s="34" customFormat="1" ht="27" customHeight="1">
      <c r="A32" s="202"/>
      <c r="B32" s="20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3"/>
      <c r="S32" s="52"/>
      <c r="T32" s="52"/>
      <c r="U32" s="52"/>
      <c r="V32" s="52"/>
      <c r="W32" s="52"/>
      <c r="X32" s="52"/>
      <c r="Y32" s="52"/>
      <c r="Z32" s="54"/>
      <c r="AA32" s="54"/>
      <c r="AH32" s="55"/>
    </row>
    <row r="33" spans="5:25" ht="29.25" customHeight="1"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3"/>
      <c r="S33" s="52"/>
      <c r="T33" s="52"/>
      <c r="U33" s="52"/>
      <c r="V33" s="52"/>
      <c r="W33" s="52"/>
      <c r="X33" s="52"/>
      <c r="Y33" s="52"/>
    </row>
  </sheetData>
  <sheetProtection/>
  <mergeCells count="43">
    <mergeCell ref="A32:B32"/>
    <mergeCell ref="I19:L19"/>
    <mergeCell ref="I20:L20"/>
    <mergeCell ref="I22:L22"/>
    <mergeCell ref="I23:L23"/>
    <mergeCell ref="AH12:AH13"/>
    <mergeCell ref="O11:O14"/>
    <mergeCell ref="P11:P13"/>
    <mergeCell ref="Q11:Q14"/>
    <mergeCell ref="R11:R14"/>
    <mergeCell ref="S13:S14"/>
    <mergeCell ref="AA11:AA14"/>
    <mergeCell ref="U13:U14"/>
    <mergeCell ref="V13:V14"/>
    <mergeCell ref="Z11:Z14"/>
    <mergeCell ref="A11:A14"/>
    <mergeCell ref="B11:B14"/>
    <mergeCell ref="C11:C14"/>
    <mergeCell ref="E11:L11"/>
    <mergeCell ref="E13:E14"/>
    <mergeCell ref="K13:K14"/>
    <mergeCell ref="L13:L14"/>
    <mergeCell ref="H13:H14"/>
    <mergeCell ref="I13:I14"/>
    <mergeCell ref="G13:G14"/>
    <mergeCell ref="Y11:Y14"/>
    <mergeCell ref="W1:X1"/>
    <mergeCell ref="S3:X3"/>
    <mergeCell ref="C5:X5"/>
    <mergeCell ref="C6:X6"/>
    <mergeCell ref="C7:X7"/>
    <mergeCell ref="C9:X9"/>
    <mergeCell ref="S11:X12"/>
    <mergeCell ref="X13:X14"/>
    <mergeCell ref="T13:T14"/>
    <mergeCell ref="W13:W14"/>
    <mergeCell ref="N11:N14"/>
    <mergeCell ref="J13:J14"/>
    <mergeCell ref="F13:F14"/>
    <mergeCell ref="D11:D14"/>
    <mergeCell ref="M11:M14"/>
    <mergeCell ref="J12:L12"/>
    <mergeCell ref="E12:I12"/>
  </mergeCells>
  <conditionalFormatting sqref="A15:A18">
    <cfRule type="cellIs" priority="1" dxfId="96" operator="equal" stopIfTrue="1">
      <formula>$W$10</formula>
    </cfRule>
  </conditionalFormatting>
  <conditionalFormatting sqref="E15:K18 U15:X18">
    <cfRule type="cellIs" priority="2" dxfId="97" operator="between" stopIfTrue="1">
      <formula>0</formula>
      <formula>59</formula>
    </cfRule>
  </conditionalFormatting>
  <conditionalFormatting sqref="S15:S18">
    <cfRule type="cellIs" priority="3" dxfId="98" operator="lessThan" stopIfTrue="1">
      <formula>60</formula>
    </cfRule>
  </conditionalFormatting>
  <conditionalFormatting sqref="P15:P18">
    <cfRule type="cellIs" priority="4" dxfId="96" operator="greaterThan" stopIfTrue="1">
      <formula>$P$14</formula>
    </cfRule>
  </conditionalFormatting>
  <printOptions/>
  <pageMargins left="0.2" right="0.2" top="0.23" bottom="0.19" header="0.19" footer="0.19"/>
  <pageSetup horizontalDpi="600" verticalDpi="600" orientation="landscape" paperSize="9" scale="83" r:id="rId1"/>
  <colBreaks count="1" manualBreakCount="1">
    <brk id="28" max="46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H32"/>
  <sheetViews>
    <sheetView view="pageBreakPreview" zoomScale="75" zoomScaleSheetLayoutView="75" workbookViewId="0" topLeftCell="A1">
      <selection activeCell="N21" sqref="N21"/>
    </sheetView>
  </sheetViews>
  <sheetFormatPr defaultColWidth="9.140625" defaultRowHeight="12.75"/>
  <cols>
    <col min="1" max="1" width="4.28125" style="0" customWidth="1"/>
    <col min="2" max="2" width="10.8515625" style="0" customWidth="1"/>
    <col min="3" max="3" width="27.8515625" style="0" hidden="1" customWidth="1"/>
    <col min="4" max="4" width="29.57421875" style="0" customWidth="1"/>
    <col min="5" max="5" width="4.57421875" style="0" customWidth="1"/>
    <col min="6" max="6" width="4.7109375" style="0" customWidth="1"/>
    <col min="7" max="7" width="7.28125" style="0" customWidth="1"/>
    <col min="8" max="8" width="4.00390625" style="0" hidden="1" customWidth="1"/>
    <col min="9" max="9" width="7.00390625" style="0" customWidth="1"/>
    <col min="10" max="10" width="4.57421875" style="0" customWidth="1"/>
    <col min="11" max="12" width="3.140625" style="0" customWidth="1"/>
    <col min="13" max="13" width="3.8515625" style="0" customWidth="1"/>
    <col min="14" max="14" width="7.140625" style="0" customWidth="1"/>
    <col min="15" max="15" width="9.421875" style="0" customWidth="1"/>
    <col min="16" max="16" width="8.7109375" style="0" customWidth="1"/>
    <col min="17" max="17" width="8.28125" style="0" customWidth="1"/>
    <col min="18" max="18" width="8.00390625" style="13" customWidth="1"/>
    <col min="19" max="19" width="4.7109375" style="0" customWidth="1"/>
    <col min="20" max="20" width="8.7109375" style="0" customWidth="1"/>
    <col min="21" max="21" width="5.57421875" style="0" customWidth="1"/>
    <col min="22" max="22" width="4.140625" style="0" customWidth="1"/>
    <col min="23" max="23" width="0.13671875" style="0" customWidth="1"/>
    <col min="24" max="24" width="4.7109375" style="0" customWidth="1"/>
    <col min="25" max="25" width="7.7109375" style="0" customWidth="1"/>
    <col min="26" max="26" width="12.421875" style="4" customWidth="1"/>
    <col min="27" max="27" width="10.7109375" style="4" customWidth="1"/>
    <col min="28" max="28" width="7.7109375" style="0" customWidth="1"/>
    <col min="29" max="29" width="8.140625" style="0" customWidth="1"/>
    <col min="30" max="30" width="7.421875" style="0" customWidth="1"/>
    <col min="31" max="31" width="7.28125" style="0" customWidth="1"/>
    <col min="32" max="32" width="5.8515625" style="0" customWidth="1"/>
    <col min="33" max="33" width="6.28125" style="0" customWidth="1"/>
    <col min="34" max="34" width="8.140625" style="8" customWidth="1"/>
  </cols>
  <sheetData>
    <row r="1" spans="19:25" ht="12.75">
      <c r="S1" s="4"/>
      <c r="T1" s="4"/>
      <c r="U1" s="4"/>
      <c r="V1" s="4"/>
      <c r="W1" s="112"/>
      <c r="X1" s="112"/>
      <c r="Y1" s="12"/>
    </row>
    <row r="2" spans="19:25" ht="4.5" customHeight="1">
      <c r="S2" s="4"/>
      <c r="T2" s="4"/>
      <c r="U2" s="4"/>
      <c r="V2" s="4"/>
      <c r="W2" s="4"/>
      <c r="X2" s="4"/>
      <c r="Y2" s="4"/>
    </row>
    <row r="3" spans="19:25" ht="12.75">
      <c r="S3" s="113" t="s">
        <v>9</v>
      </c>
      <c r="T3" s="113"/>
      <c r="U3" s="113"/>
      <c r="V3" s="113"/>
      <c r="W3" s="113"/>
      <c r="X3" s="113"/>
      <c r="Y3" s="4"/>
    </row>
    <row r="4" spans="19:25" ht="4.5" customHeight="1">
      <c r="S4" s="3"/>
      <c r="T4" s="3"/>
      <c r="U4" s="3"/>
      <c r="V4" s="3"/>
      <c r="W4" s="3"/>
      <c r="X4" s="3"/>
      <c r="Y4" s="3"/>
    </row>
    <row r="5" spans="3:27" ht="15" customHeight="1">
      <c r="C5" s="176" t="s">
        <v>41</v>
      </c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"/>
      <c r="Z5" s="12"/>
      <c r="AA5" s="34" t="s">
        <v>18</v>
      </c>
    </row>
    <row r="6" spans="3:27" ht="15" customHeight="1">
      <c r="C6" s="176" t="s">
        <v>44</v>
      </c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"/>
      <c r="AA6">
        <v>0</v>
      </c>
    </row>
    <row r="7" spans="3:25" ht="15" customHeight="1">
      <c r="C7" s="176" t="s">
        <v>127</v>
      </c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"/>
    </row>
    <row r="8" spans="3:25" ht="8.25" customHeight="1"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14"/>
      <c r="S8" s="7"/>
      <c r="T8" s="7"/>
      <c r="U8" s="7"/>
      <c r="V8" s="7"/>
      <c r="W8" s="7"/>
      <c r="X8" s="7"/>
      <c r="Y8" s="7"/>
    </row>
    <row r="9" spans="3:29" ht="12.75">
      <c r="C9" s="177" t="s">
        <v>132</v>
      </c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177"/>
      <c r="W9" s="177"/>
      <c r="X9" s="177"/>
      <c r="Y9" s="18"/>
      <c r="Z9" s="30">
        <v>1660</v>
      </c>
      <c r="AA9" s="33"/>
      <c r="AC9" s="34"/>
    </row>
    <row r="10" spans="3:27" ht="12.75">
      <c r="C10" s="34" t="s">
        <v>40</v>
      </c>
      <c r="D10" s="34"/>
      <c r="S10" s="20">
        <v>3</v>
      </c>
      <c r="U10" s="32">
        <v>0.45</v>
      </c>
      <c r="V10" s="35">
        <v>1</v>
      </c>
      <c r="W10" s="19">
        <f>IF(S10=1,"1 или 0 стип ком",IF(S10=2,1,IF(S10=4,"1  или 2 стип ком",FLOOR(S10*$U$10,1))))</f>
        <v>1</v>
      </c>
      <c r="Y10" s="8"/>
      <c r="Z10" s="30">
        <v>2416</v>
      </c>
      <c r="AA10" s="33"/>
    </row>
    <row r="11" spans="1:34" s="2" customFormat="1" ht="26.25" customHeight="1">
      <c r="A11" s="205" t="s">
        <v>0</v>
      </c>
      <c r="B11" s="205" t="s">
        <v>1</v>
      </c>
      <c r="C11" s="205" t="s">
        <v>14</v>
      </c>
      <c r="D11" s="197"/>
      <c r="E11" s="108" t="s">
        <v>4</v>
      </c>
      <c r="F11" s="109"/>
      <c r="G11" s="109"/>
      <c r="H11" s="109"/>
      <c r="I11" s="109"/>
      <c r="J11" s="109"/>
      <c r="K11" s="109"/>
      <c r="L11" s="109"/>
      <c r="M11" s="111" t="s">
        <v>7</v>
      </c>
      <c r="N11" s="115" t="s">
        <v>12</v>
      </c>
      <c r="O11" s="115" t="s">
        <v>32</v>
      </c>
      <c r="P11" s="115" t="s">
        <v>16</v>
      </c>
      <c r="Q11" s="115" t="s">
        <v>11</v>
      </c>
      <c r="R11" s="187" t="s">
        <v>17</v>
      </c>
      <c r="S11" s="178" t="s">
        <v>8</v>
      </c>
      <c r="T11" s="179"/>
      <c r="U11" s="179"/>
      <c r="V11" s="179"/>
      <c r="W11" s="179"/>
      <c r="X11" s="180"/>
      <c r="Y11" s="191" t="s">
        <v>13</v>
      </c>
      <c r="Z11" s="196" t="s">
        <v>43</v>
      </c>
      <c r="AA11" s="190" t="s">
        <v>31</v>
      </c>
      <c r="AH11" s="16"/>
    </row>
    <row r="12" spans="1:34" ht="43.5" customHeight="1">
      <c r="A12" s="200"/>
      <c r="B12" s="200"/>
      <c r="C12" s="200"/>
      <c r="D12" s="198"/>
      <c r="E12" s="108" t="s">
        <v>5</v>
      </c>
      <c r="F12" s="109"/>
      <c r="G12" s="109"/>
      <c r="H12" s="109"/>
      <c r="I12" s="110"/>
      <c r="J12" s="108" t="s">
        <v>6</v>
      </c>
      <c r="K12" s="109"/>
      <c r="L12" s="109"/>
      <c r="M12" s="111"/>
      <c r="N12" s="200"/>
      <c r="O12" s="184"/>
      <c r="P12" s="184"/>
      <c r="Q12" s="184"/>
      <c r="R12" s="188"/>
      <c r="S12" s="181"/>
      <c r="T12" s="182"/>
      <c r="U12" s="182"/>
      <c r="V12" s="182"/>
      <c r="W12" s="182"/>
      <c r="X12" s="183"/>
      <c r="Y12" s="192"/>
      <c r="Z12" s="196"/>
      <c r="AA12" s="190"/>
      <c r="AH12" s="114" t="s">
        <v>39</v>
      </c>
    </row>
    <row r="13" spans="1:34" ht="83.25" customHeight="1" thickBot="1">
      <c r="A13" s="200"/>
      <c r="B13" s="200"/>
      <c r="C13" s="200"/>
      <c r="D13" s="208"/>
      <c r="E13" s="119" t="s">
        <v>121</v>
      </c>
      <c r="F13" s="119" t="s">
        <v>129</v>
      </c>
      <c r="G13" s="119" t="s">
        <v>133</v>
      </c>
      <c r="H13" s="119"/>
      <c r="I13" s="119" t="s">
        <v>134</v>
      </c>
      <c r="J13" s="119" t="s">
        <v>135</v>
      </c>
      <c r="K13" s="119"/>
      <c r="L13" s="206"/>
      <c r="M13" s="111"/>
      <c r="N13" s="200"/>
      <c r="O13" s="184"/>
      <c r="P13" s="184"/>
      <c r="Q13" s="184"/>
      <c r="R13" s="188"/>
      <c r="S13" s="119" t="s">
        <v>118</v>
      </c>
      <c r="T13" s="119" t="s">
        <v>136</v>
      </c>
      <c r="U13" s="119"/>
      <c r="V13" s="194"/>
      <c r="W13" s="119"/>
      <c r="X13" s="119"/>
      <c r="Y13" s="192"/>
      <c r="Z13" s="196"/>
      <c r="AA13" s="190"/>
      <c r="AB13" s="11" t="s">
        <v>33</v>
      </c>
      <c r="AC13" s="11" t="s">
        <v>34</v>
      </c>
      <c r="AD13" s="11" t="s">
        <v>35</v>
      </c>
      <c r="AE13" s="11" t="s">
        <v>36</v>
      </c>
      <c r="AF13" s="11" t="s">
        <v>37</v>
      </c>
      <c r="AG13" s="11" t="s">
        <v>38</v>
      </c>
      <c r="AH13" s="114"/>
    </row>
    <row r="14" spans="1:27" ht="13.5" thickBot="1">
      <c r="A14" s="201"/>
      <c r="B14" s="201"/>
      <c r="C14" s="201"/>
      <c r="D14" s="6"/>
      <c r="E14" s="107"/>
      <c r="F14" s="107"/>
      <c r="G14" s="107"/>
      <c r="H14" s="107"/>
      <c r="I14" s="107"/>
      <c r="J14" s="107"/>
      <c r="K14" s="107"/>
      <c r="L14" s="207"/>
      <c r="M14" s="111"/>
      <c r="N14" s="201"/>
      <c r="O14" s="185"/>
      <c r="P14" s="36">
        <v>100</v>
      </c>
      <c r="Q14" s="186"/>
      <c r="R14" s="189"/>
      <c r="S14" s="107"/>
      <c r="T14" s="107"/>
      <c r="U14" s="107"/>
      <c r="V14" s="195"/>
      <c r="W14" s="107"/>
      <c r="X14" s="107"/>
      <c r="Y14" s="193"/>
      <c r="Z14" s="196"/>
      <c r="AA14" s="190"/>
    </row>
    <row r="15" spans="1:34" ht="15" customHeight="1" thickBot="1">
      <c r="A15" s="57">
        <v>1</v>
      </c>
      <c r="B15" s="136" t="s">
        <v>48</v>
      </c>
      <c r="C15" s="146" t="s">
        <v>19</v>
      </c>
      <c r="D15" s="157" t="s">
        <v>71</v>
      </c>
      <c r="E15" s="139">
        <v>100</v>
      </c>
      <c r="F15" s="139">
        <v>90</v>
      </c>
      <c r="G15" s="139">
        <v>90</v>
      </c>
      <c r="H15" s="139"/>
      <c r="I15" s="139">
        <v>92</v>
      </c>
      <c r="J15" s="139">
        <v>98</v>
      </c>
      <c r="K15" s="139"/>
      <c r="L15" s="139"/>
      <c r="M15" s="140">
        <f>COUNTIF(E15:L15,"&gt;=0")</f>
        <v>5</v>
      </c>
      <c r="N15" s="141">
        <f>SUM(E15:L15)/M15</f>
        <v>94</v>
      </c>
      <c r="O15" s="130"/>
      <c r="P15" s="130"/>
      <c r="Q15" s="130">
        <f>N15*0.9+O15*0.1</f>
        <v>84.60000000000001</v>
      </c>
      <c r="R15" s="142"/>
      <c r="S15" s="140">
        <v>85</v>
      </c>
      <c r="T15" s="139">
        <v>98</v>
      </c>
      <c r="U15" s="139"/>
      <c r="V15" s="139"/>
      <c r="W15" s="139"/>
      <c r="X15" s="139"/>
      <c r="Y15" s="143"/>
      <c r="Z15" s="144">
        <v>2416</v>
      </c>
      <c r="AA15" s="38" t="e">
        <f>IF(AND(A15=$W$10,#REF!=R15,Q15=#REF!),"УВАГА",0)</f>
        <v>#REF!</v>
      </c>
      <c r="AB15">
        <f aca="true" t="shared" si="0" ref="AB15:AB22">-(AG15-AF15)</f>
        <v>0</v>
      </c>
      <c r="AC15">
        <f>IF(A15&lt;=$W$10,1,0)</f>
        <v>1</v>
      </c>
      <c r="AD15">
        <f>M15+COUNTIF(S15:X15,"&gt;=0")</f>
        <v>7</v>
      </c>
      <c r="AE15">
        <f>COUNTIF(E15:L15,"&lt;60")+COUNTIF(S15:X15,"&lt;60")</f>
        <v>0</v>
      </c>
      <c r="AF15">
        <f>COUNTIF(E15:L15,"&gt;=75")</f>
        <v>5</v>
      </c>
      <c r="AG15">
        <f>COUNTIF(E15:L15,"&gt;=90")</f>
        <v>5</v>
      </c>
      <c r="AH15" s="8">
        <f>AB15/M15</f>
        <v>0</v>
      </c>
    </row>
    <row r="16" spans="1:34" ht="15" customHeight="1" thickBot="1">
      <c r="A16" s="59">
        <v>2</v>
      </c>
      <c r="B16" s="40" t="s">
        <v>48</v>
      </c>
      <c r="C16" s="68" t="s">
        <v>21</v>
      </c>
      <c r="D16" s="61" t="s">
        <v>70</v>
      </c>
      <c r="E16" s="63">
        <v>95</v>
      </c>
      <c r="F16" s="63">
        <v>72</v>
      </c>
      <c r="G16" s="63">
        <v>70</v>
      </c>
      <c r="H16" s="63"/>
      <c r="I16" s="63">
        <v>90</v>
      </c>
      <c r="J16" s="63">
        <v>77</v>
      </c>
      <c r="K16" s="63"/>
      <c r="L16" s="63"/>
      <c r="M16" s="62">
        <f>COUNTIF(E16:L16,"&gt;=0")</f>
        <v>5</v>
      </c>
      <c r="N16" s="64">
        <f>SUM(E16:L16)/M16</f>
        <v>80.8</v>
      </c>
      <c r="O16" s="65"/>
      <c r="P16" s="65"/>
      <c r="Q16" s="65">
        <f>N16*0.9+O16*0.1</f>
        <v>72.72</v>
      </c>
      <c r="R16" s="66"/>
      <c r="S16" s="62">
        <v>65</v>
      </c>
      <c r="T16" s="63">
        <v>80</v>
      </c>
      <c r="U16" s="63"/>
      <c r="V16" s="63"/>
      <c r="W16" s="63"/>
      <c r="X16" s="63"/>
      <c r="Y16" s="67"/>
      <c r="Z16" s="58"/>
      <c r="AA16" s="38">
        <f>IF(AND(A16=$W$10,R17=R16,Q16=Q17),"УВАГА",)</f>
        <v>0</v>
      </c>
      <c r="AB16">
        <f t="shared" si="0"/>
        <v>1</v>
      </c>
      <c r="AC16">
        <f>IF(A16&lt;=$W$10,1,0)</f>
        <v>0</v>
      </c>
      <c r="AD16">
        <f>M16+COUNTIF(S16:X16,"&gt;=0")</f>
        <v>7</v>
      </c>
      <c r="AE16">
        <f>COUNTIF(E16:L16,"&lt;60")+COUNTIF(S16:X16,"&lt;60")</f>
        <v>0</v>
      </c>
      <c r="AF16">
        <f>COUNTIF(E16:L16,"&gt;=75")</f>
        <v>3</v>
      </c>
      <c r="AG16">
        <f>COUNTIF(E16:L16,"&gt;=90")</f>
        <v>2</v>
      </c>
      <c r="AH16" s="8">
        <f>AB16/M16</f>
        <v>0.2</v>
      </c>
    </row>
    <row r="17" spans="1:34" s="7" customFormat="1" ht="15" customHeight="1" thickBot="1">
      <c r="A17" s="59">
        <v>3</v>
      </c>
      <c r="B17" s="40" t="s">
        <v>48</v>
      </c>
      <c r="C17" s="60" t="s">
        <v>20</v>
      </c>
      <c r="D17" s="87" t="s">
        <v>69</v>
      </c>
      <c r="E17" s="63">
        <v>90</v>
      </c>
      <c r="F17" s="63">
        <v>75</v>
      </c>
      <c r="G17" s="63">
        <v>65</v>
      </c>
      <c r="H17" s="63"/>
      <c r="I17" s="63">
        <v>90</v>
      </c>
      <c r="J17" s="63">
        <v>77</v>
      </c>
      <c r="K17" s="63"/>
      <c r="L17" s="63"/>
      <c r="M17" s="62">
        <f>COUNTIF(E17:L17,"&gt;=0")</f>
        <v>5</v>
      </c>
      <c r="N17" s="64">
        <f>SUM(E17:L17)/M17</f>
        <v>79.4</v>
      </c>
      <c r="O17" s="65"/>
      <c r="P17" s="65"/>
      <c r="Q17" s="65">
        <f>N17*0.9+O17*0.1</f>
        <v>71.46000000000001</v>
      </c>
      <c r="R17" s="66"/>
      <c r="S17" s="62">
        <v>60</v>
      </c>
      <c r="T17" s="63">
        <v>80</v>
      </c>
      <c r="U17" s="63"/>
      <c r="V17" s="63"/>
      <c r="W17" s="63"/>
      <c r="X17" s="63"/>
      <c r="Y17" s="67"/>
      <c r="Z17" s="58"/>
      <c r="AA17" s="70" t="e">
        <f>IF(AND(A17=$W$10,#REF!=R17,Q17=#REF!),"УВАГА",0)</f>
        <v>#REF!</v>
      </c>
      <c r="AB17" s="7">
        <f t="shared" si="0"/>
        <v>2</v>
      </c>
      <c r="AC17" s="7">
        <f>IF(A17&lt;=$W$10,1,0)</f>
        <v>0</v>
      </c>
      <c r="AD17" s="7">
        <f>M17+COUNTIF(S17:X17,"&gt;=0")</f>
        <v>7</v>
      </c>
      <c r="AE17" s="7">
        <f>COUNTIF(E17:L17,"&lt;60")+COUNTIF(S17:X17,"&lt;60")</f>
        <v>0</v>
      </c>
      <c r="AF17" s="7">
        <f>COUNTIF(E17:L17,"&gt;=75")</f>
        <v>4</v>
      </c>
      <c r="AG17" s="7">
        <f>COUNTIF(E17:L17,"&gt;=90")</f>
        <v>2</v>
      </c>
      <c r="AH17" s="71">
        <f>AB17/M17</f>
        <v>0.4</v>
      </c>
    </row>
    <row r="18" spans="3:34" s="21" customFormat="1" ht="12.75">
      <c r="C18" s="43"/>
      <c r="D18" s="43"/>
      <c r="E18" s="43"/>
      <c r="F18" s="43"/>
      <c r="G18" s="43"/>
      <c r="H18" s="44"/>
      <c r="I18" s="203" t="s">
        <v>2</v>
      </c>
      <c r="J18" s="203"/>
      <c r="K18" s="203"/>
      <c r="L18" s="203"/>
      <c r="M18" s="44"/>
      <c r="N18" s="22"/>
      <c r="O18" s="22"/>
      <c r="P18" s="22"/>
      <c r="Q18" s="22"/>
      <c r="R18" s="23"/>
      <c r="S18" s="44"/>
      <c r="T18" s="44"/>
      <c r="U18" s="44"/>
      <c r="V18" s="44"/>
      <c r="W18" s="44"/>
      <c r="X18" s="22"/>
      <c r="Y18" s="24"/>
      <c r="Z18" s="31"/>
      <c r="AA18" s="31"/>
      <c r="AB18" s="21">
        <f t="shared" si="0"/>
        <v>0</v>
      </c>
      <c r="AH18" s="25"/>
    </row>
    <row r="19" spans="5:34" s="21" customFormat="1" ht="12.75">
      <c r="E19" s="43"/>
      <c r="F19" s="43"/>
      <c r="G19" s="43"/>
      <c r="H19" s="45"/>
      <c r="I19" s="204" t="s">
        <v>3</v>
      </c>
      <c r="J19" s="204"/>
      <c r="K19" s="204"/>
      <c r="L19" s="204"/>
      <c r="M19" s="45"/>
      <c r="N19" s="45"/>
      <c r="O19" s="45"/>
      <c r="P19" s="45"/>
      <c r="Q19" s="45"/>
      <c r="R19" s="46"/>
      <c r="S19" s="26"/>
      <c r="T19" s="26"/>
      <c r="U19" s="26"/>
      <c r="V19" s="26"/>
      <c r="W19" s="44"/>
      <c r="X19" s="44"/>
      <c r="Y19" s="27"/>
      <c r="Z19" s="31"/>
      <c r="AA19" s="31"/>
      <c r="AB19" s="21">
        <f t="shared" si="0"/>
        <v>0</v>
      </c>
      <c r="AH19" s="25"/>
    </row>
    <row r="20" spans="3:34" s="21" customFormat="1" ht="12.75">
      <c r="C20" s="45" t="s">
        <v>10</v>
      </c>
      <c r="D20" s="45"/>
      <c r="R20" s="28"/>
      <c r="S20" s="27"/>
      <c r="T20" s="27"/>
      <c r="U20" s="27"/>
      <c r="V20" s="27"/>
      <c r="W20" s="27"/>
      <c r="X20" s="27"/>
      <c r="Y20" s="27"/>
      <c r="Z20" s="31"/>
      <c r="AA20" s="31"/>
      <c r="AB20" s="21">
        <f t="shared" si="0"/>
        <v>0</v>
      </c>
      <c r="AH20" s="25"/>
    </row>
    <row r="21" spans="8:34" s="21" customFormat="1" ht="12.75">
      <c r="H21" s="44"/>
      <c r="I21" s="203" t="s">
        <v>2</v>
      </c>
      <c r="J21" s="203"/>
      <c r="K21" s="203"/>
      <c r="L21" s="203"/>
      <c r="M21" s="44"/>
      <c r="N21" s="22"/>
      <c r="O21" s="22"/>
      <c r="P21" s="22"/>
      <c r="Q21" s="22"/>
      <c r="R21" s="23"/>
      <c r="S21" s="44"/>
      <c r="T21" s="44"/>
      <c r="U21" s="44"/>
      <c r="V21" s="44"/>
      <c r="W21" s="44"/>
      <c r="X21" s="22"/>
      <c r="Y21" s="27"/>
      <c r="Z21" s="31"/>
      <c r="AA21" s="31"/>
      <c r="AB21" s="21">
        <f t="shared" si="0"/>
        <v>0</v>
      </c>
      <c r="AH21" s="25"/>
    </row>
    <row r="22" spans="8:34" s="21" customFormat="1" ht="12.75">
      <c r="H22" s="45"/>
      <c r="I22" s="204" t="s">
        <v>3</v>
      </c>
      <c r="J22" s="204"/>
      <c r="K22" s="204"/>
      <c r="L22" s="204"/>
      <c r="M22" s="45"/>
      <c r="N22" s="45"/>
      <c r="O22" s="45"/>
      <c r="P22" s="45"/>
      <c r="Q22" s="45"/>
      <c r="R22" s="46"/>
      <c r="S22" s="26"/>
      <c r="T22" s="26"/>
      <c r="U22" s="26"/>
      <c r="V22" s="26"/>
      <c r="W22" s="44"/>
      <c r="X22" s="44"/>
      <c r="Y22" s="27"/>
      <c r="Z22" s="31"/>
      <c r="AA22" s="31"/>
      <c r="AB22" s="21">
        <f t="shared" si="0"/>
        <v>0</v>
      </c>
      <c r="AH22" s="25"/>
    </row>
    <row r="23" spans="3:34" s="21" customFormat="1" ht="7.5" customHeight="1">
      <c r="C23" s="45"/>
      <c r="D23" s="45"/>
      <c r="R23" s="28"/>
      <c r="Z23" s="31"/>
      <c r="AA23" s="31"/>
      <c r="AH23" s="25"/>
    </row>
    <row r="24" spans="3:34" s="21" customFormat="1" ht="12.75">
      <c r="C24" s="47"/>
      <c r="D24" s="47"/>
      <c r="H24" s="45"/>
      <c r="I24" s="29"/>
      <c r="J24" s="29"/>
      <c r="K24" s="29"/>
      <c r="L24" s="29"/>
      <c r="M24" s="45"/>
      <c r="N24" s="45"/>
      <c r="O24" s="45"/>
      <c r="P24" s="45"/>
      <c r="Q24" s="45"/>
      <c r="R24" s="46"/>
      <c r="Z24" s="31"/>
      <c r="AA24" s="31"/>
      <c r="AH24" s="25"/>
    </row>
    <row r="25" spans="3:25" ht="12.75"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9"/>
      <c r="S25" s="48"/>
      <c r="T25" s="48"/>
      <c r="U25" s="48"/>
      <c r="V25" s="48"/>
      <c r="W25" s="48"/>
      <c r="X25" s="48"/>
      <c r="Y25" s="48"/>
    </row>
    <row r="26" spans="3:25" ht="16.5" customHeight="1"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1"/>
      <c r="S26" s="50"/>
      <c r="T26" s="50"/>
      <c r="U26" s="50"/>
      <c r="V26" s="50"/>
      <c r="W26" s="50"/>
      <c r="X26" s="50"/>
      <c r="Y26" s="50"/>
    </row>
    <row r="27" spans="3:25" ht="15.75" customHeight="1">
      <c r="C27" s="48"/>
      <c r="D27" s="48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1"/>
      <c r="S27" s="50"/>
      <c r="T27" s="50"/>
      <c r="U27" s="50"/>
      <c r="V27" s="50"/>
      <c r="W27" s="50"/>
      <c r="X27" s="50"/>
      <c r="Y27" s="50"/>
    </row>
    <row r="28" spans="3:25" ht="12.75">
      <c r="C28" s="48"/>
      <c r="D28" s="48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S28" s="10"/>
      <c r="T28" s="10"/>
      <c r="U28" s="10"/>
      <c r="V28" s="10"/>
      <c r="W28" s="10"/>
      <c r="X28" s="10"/>
      <c r="Y28" s="10"/>
    </row>
    <row r="29" spans="5:25" ht="12.75"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S29" s="10"/>
      <c r="T29" s="10"/>
      <c r="U29" s="10"/>
      <c r="V29" s="10"/>
      <c r="W29" s="10"/>
      <c r="X29" s="10"/>
      <c r="Y29" s="10"/>
    </row>
    <row r="30" spans="3:4" ht="12.75">
      <c r="C30" s="52"/>
      <c r="D30" s="52"/>
    </row>
    <row r="31" spans="1:34" s="34" customFormat="1" ht="27" customHeight="1">
      <c r="A31" s="202"/>
      <c r="B31" s="20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3"/>
      <c r="S31" s="52"/>
      <c r="T31" s="52"/>
      <c r="U31" s="52"/>
      <c r="V31" s="52"/>
      <c r="W31" s="52"/>
      <c r="X31" s="52"/>
      <c r="Y31" s="52"/>
      <c r="Z31" s="54"/>
      <c r="AA31" s="54"/>
      <c r="AH31" s="55"/>
    </row>
    <row r="32" spans="5:25" ht="29.25" customHeight="1"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3"/>
      <c r="S32" s="52"/>
      <c r="T32" s="52"/>
      <c r="U32" s="52"/>
      <c r="V32" s="52"/>
      <c r="W32" s="52"/>
      <c r="X32" s="52"/>
      <c r="Y32" s="52"/>
    </row>
  </sheetData>
  <sheetProtection/>
  <mergeCells count="43">
    <mergeCell ref="F13:F14"/>
    <mergeCell ref="M11:M14"/>
    <mergeCell ref="X13:X14"/>
    <mergeCell ref="T13:T14"/>
    <mergeCell ref="W13:W14"/>
    <mergeCell ref="N11:N14"/>
    <mergeCell ref="J12:L12"/>
    <mergeCell ref="E12:I12"/>
    <mergeCell ref="Y11:Y14"/>
    <mergeCell ref="W1:X1"/>
    <mergeCell ref="S3:X3"/>
    <mergeCell ref="C5:X5"/>
    <mergeCell ref="C6:X6"/>
    <mergeCell ref="C7:X7"/>
    <mergeCell ref="C9:X9"/>
    <mergeCell ref="S11:X12"/>
    <mergeCell ref="D11:D13"/>
    <mergeCell ref="J13:J14"/>
    <mergeCell ref="A11:A14"/>
    <mergeCell ref="B11:B14"/>
    <mergeCell ref="C11:C14"/>
    <mergeCell ref="E11:L11"/>
    <mergeCell ref="E13:E14"/>
    <mergeCell ref="K13:K14"/>
    <mergeCell ref="L13:L14"/>
    <mergeCell ref="H13:H14"/>
    <mergeCell ref="I13:I14"/>
    <mergeCell ref="G13:G14"/>
    <mergeCell ref="AH12:AH13"/>
    <mergeCell ref="O11:O14"/>
    <mergeCell ref="P11:P13"/>
    <mergeCell ref="Q11:Q14"/>
    <mergeCell ref="R11:R14"/>
    <mergeCell ref="S13:S14"/>
    <mergeCell ref="AA11:AA14"/>
    <mergeCell ref="U13:U14"/>
    <mergeCell ref="V13:V14"/>
    <mergeCell ref="Z11:Z14"/>
    <mergeCell ref="A31:B31"/>
    <mergeCell ref="I18:L18"/>
    <mergeCell ref="I19:L19"/>
    <mergeCell ref="I21:L21"/>
    <mergeCell ref="I22:L22"/>
  </mergeCells>
  <conditionalFormatting sqref="A15:A17">
    <cfRule type="cellIs" priority="1" dxfId="96" operator="equal" stopIfTrue="1">
      <formula>$W$10</formula>
    </cfRule>
  </conditionalFormatting>
  <conditionalFormatting sqref="E15:K17 U15:X17">
    <cfRule type="cellIs" priority="2" dxfId="97" operator="between" stopIfTrue="1">
      <formula>0</formula>
      <formula>59</formula>
    </cfRule>
  </conditionalFormatting>
  <conditionalFormatting sqref="S15:S17">
    <cfRule type="cellIs" priority="3" dxfId="98" operator="lessThan" stopIfTrue="1">
      <formula>60</formula>
    </cfRule>
  </conditionalFormatting>
  <conditionalFormatting sqref="P15:P17">
    <cfRule type="cellIs" priority="4" dxfId="96" operator="greaterThan" stopIfTrue="1">
      <formula>$P$14</formula>
    </cfRule>
  </conditionalFormatting>
  <printOptions/>
  <pageMargins left="0.2" right="0.2" top="0.23" bottom="0.19" header="0.19" footer="0.19"/>
  <pageSetup horizontalDpi="600" verticalDpi="600" orientation="landscape" paperSize="9" scale="83" r:id="rId1"/>
  <colBreaks count="1" manualBreakCount="1">
    <brk id="28" max="46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H30"/>
  <sheetViews>
    <sheetView view="pageBreakPreview" zoomScale="75" zoomScaleSheetLayoutView="75" workbookViewId="0" topLeftCell="A1">
      <selection activeCell="A1" sqref="A1:Z22"/>
    </sheetView>
  </sheetViews>
  <sheetFormatPr defaultColWidth="9.140625" defaultRowHeight="12.75"/>
  <cols>
    <col min="1" max="1" width="4.28125" style="0" customWidth="1"/>
    <col min="2" max="2" width="10.8515625" style="0" customWidth="1"/>
    <col min="3" max="3" width="27.8515625" style="0" hidden="1" customWidth="1"/>
    <col min="4" max="4" width="27.8515625" style="0" customWidth="1"/>
    <col min="5" max="5" width="5.57421875" style="0" customWidth="1"/>
    <col min="6" max="6" width="4.421875" style="0" customWidth="1"/>
    <col min="7" max="7" width="4.28125" style="0" hidden="1" customWidth="1"/>
    <col min="8" max="8" width="4.140625" style="0" customWidth="1"/>
    <col min="9" max="9" width="4.421875" style="0" customWidth="1"/>
    <col min="10" max="10" width="7.421875" style="0" customWidth="1"/>
    <col min="11" max="11" width="4.8515625" style="0" customWidth="1"/>
    <col min="12" max="12" width="4.57421875" style="0" customWidth="1"/>
    <col min="13" max="13" width="3.8515625" style="0" customWidth="1"/>
    <col min="14" max="14" width="7.140625" style="0" customWidth="1"/>
    <col min="15" max="15" width="9.421875" style="0" customWidth="1"/>
    <col min="16" max="16" width="8.7109375" style="0" customWidth="1"/>
    <col min="17" max="17" width="8.28125" style="0" customWidth="1"/>
    <col min="18" max="18" width="8.00390625" style="13" customWidth="1"/>
    <col min="19" max="19" width="5.7109375" style="0" customWidth="1"/>
    <col min="21" max="21" width="6.140625" style="0" customWidth="1"/>
    <col min="22" max="22" width="4.57421875" style="0" customWidth="1"/>
    <col min="23" max="23" width="4.28125" style="0" customWidth="1"/>
    <col min="24" max="24" width="4.140625" style="0" hidden="1" customWidth="1"/>
    <col min="25" max="25" width="7.7109375" style="0" customWidth="1"/>
    <col min="26" max="26" width="12.421875" style="4" customWidth="1"/>
    <col min="27" max="27" width="10.7109375" style="4" customWidth="1"/>
    <col min="28" max="28" width="7.7109375" style="0" customWidth="1"/>
    <col min="29" max="29" width="8.140625" style="0" customWidth="1"/>
    <col min="30" max="30" width="7.421875" style="0" customWidth="1"/>
    <col min="31" max="31" width="7.28125" style="0" customWidth="1"/>
    <col min="32" max="32" width="5.8515625" style="0" customWidth="1"/>
    <col min="33" max="33" width="6.28125" style="0" customWidth="1"/>
    <col min="34" max="34" width="8.140625" style="8" customWidth="1"/>
  </cols>
  <sheetData>
    <row r="1" spans="19:25" ht="12.75">
      <c r="S1" s="4"/>
      <c r="T1" s="4"/>
      <c r="U1" s="4"/>
      <c r="V1" s="4"/>
      <c r="W1" s="112"/>
      <c r="X1" s="112"/>
      <c r="Y1" s="12"/>
    </row>
    <row r="2" spans="19:25" ht="4.5" customHeight="1">
      <c r="S2" s="4"/>
      <c r="T2" s="4"/>
      <c r="U2" s="4"/>
      <c r="V2" s="4"/>
      <c r="W2" s="4"/>
      <c r="X2" s="4"/>
      <c r="Y2" s="4"/>
    </row>
    <row r="3" spans="19:25" ht="12.75">
      <c r="S3" s="113" t="s">
        <v>9</v>
      </c>
      <c r="T3" s="113"/>
      <c r="U3" s="113"/>
      <c r="V3" s="113"/>
      <c r="W3" s="113"/>
      <c r="X3" s="113"/>
      <c r="Y3" s="4"/>
    </row>
    <row r="4" spans="19:25" ht="4.5" customHeight="1">
      <c r="S4" s="3"/>
      <c r="T4" s="3"/>
      <c r="U4" s="3"/>
      <c r="V4" s="3"/>
      <c r="W4" s="3"/>
      <c r="X4" s="3"/>
      <c r="Y4" s="3"/>
    </row>
    <row r="5" spans="3:27" ht="15" customHeight="1">
      <c r="C5" s="176" t="s">
        <v>41</v>
      </c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"/>
      <c r="Z5" s="12"/>
      <c r="AA5" s="34" t="s">
        <v>18</v>
      </c>
    </row>
    <row r="6" spans="3:27" ht="15" customHeight="1">
      <c r="C6" s="176" t="s">
        <v>44</v>
      </c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"/>
      <c r="AA6">
        <v>0</v>
      </c>
    </row>
    <row r="7" spans="3:25" ht="15" customHeight="1">
      <c r="C7" s="176" t="s">
        <v>127</v>
      </c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"/>
    </row>
    <row r="8" spans="3:25" ht="8.25" customHeight="1"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14"/>
      <c r="S8" s="7"/>
      <c r="T8" s="7"/>
      <c r="U8" s="7"/>
      <c r="V8" s="7"/>
      <c r="W8" s="7"/>
      <c r="X8" s="7"/>
      <c r="Y8" s="7"/>
    </row>
    <row r="9" spans="3:29" ht="12.75">
      <c r="C9" s="177" t="s">
        <v>137</v>
      </c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177"/>
      <c r="W9" s="177"/>
      <c r="X9" s="177"/>
      <c r="Y9" s="18"/>
      <c r="Z9" s="30">
        <v>1660</v>
      </c>
      <c r="AA9" s="33"/>
      <c r="AC9" s="34"/>
    </row>
    <row r="10" spans="3:27" ht="12.75">
      <c r="C10" s="34" t="s">
        <v>40</v>
      </c>
      <c r="D10" s="34"/>
      <c r="S10" s="20">
        <v>1</v>
      </c>
      <c r="U10" s="32">
        <v>0.45</v>
      </c>
      <c r="V10" s="35" t="s">
        <v>42</v>
      </c>
      <c r="W10" s="19" t="str">
        <f>IF(S10=1,"1 или 0 стип ком",IF(S10=2,1,IF(S10=4,"1  или 2 стип ком",FLOOR(S10*$U$10,1))))</f>
        <v>1 или 0 стип ком</v>
      </c>
      <c r="Y10" s="8"/>
      <c r="Z10" s="30">
        <v>2416</v>
      </c>
      <c r="AA10" s="33"/>
    </row>
    <row r="11" spans="1:34" s="2" customFormat="1" ht="26.25" customHeight="1">
      <c r="A11" s="205" t="s">
        <v>0</v>
      </c>
      <c r="B11" s="205" t="s">
        <v>1</v>
      </c>
      <c r="C11" s="205" t="s">
        <v>14</v>
      </c>
      <c r="D11" s="197"/>
      <c r="E11" s="108" t="s">
        <v>4</v>
      </c>
      <c r="F11" s="109"/>
      <c r="G11" s="109"/>
      <c r="H11" s="109"/>
      <c r="I11" s="109"/>
      <c r="J11" s="109"/>
      <c r="K11" s="109"/>
      <c r="L11" s="109"/>
      <c r="M11" s="111" t="s">
        <v>7</v>
      </c>
      <c r="N11" s="115" t="s">
        <v>12</v>
      </c>
      <c r="O11" s="115" t="s">
        <v>32</v>
      </c>
      <c r="P11" s="115" t="s">
        <v>16</v>
      </c>
      <c r="Q11" s="115" t="s">
        <v>11</v>
      </c>
      <c r="R11" s="187" t="s">
        <v>17</v>
      </c>
      <c r="S11" s="178" t="s">
        <v>8</v>
      </c>
      <c r="T11" s="179"/>
      <c r="U11" s="179"/>
      <c r="V11" s="179"/>
      <c r="W11" s="179"/>
      <c r="X11" s="180"/>
      <c r="Y11" s="191" t="s">
        <v>13</v>
      </c>
      <c r="Z11" s="196" t="s">
        <v>43</v>
      </c>
      <c r="AA11" s="190" t="s">
        <v>31</v>
      </c>
      <c r="AH11" s="16"/>
    </row>
    <row r="12" spans="1:34" ht="43.5" customHeight="1">
      <c r="A12" s="200"/>
      <c r="B12" s="200"/>
      <c r="C12" s="200"/>
      <c r="D12" s="198"/>
      <c r="E12" s="108" t="s">
        <v>5</v>
      </c>
      <c r="F12" s="109"/>
      <c r="G12" s="109"/>
      <c r="H12" s="109"/>
      <c r="I12" s="110"/>
      <c r="J12" s="108" t="s">
        <v>6</v>
      </c>
      <c r="K12" s="109"/>
      <c r="L12" s="109"/>
      <c r="M12" s="111"/>
      <c r="N12" s="200"/>
      <c r="O12" s="184"/>
      <c r="P12" s="184"/>
      <c r="Q12" s="184"/>
      <c r="R12" s="188"/>
      <c r="S12" s="181"/>
      <c r="T12" s="182"/>
      <c r="U12" s="182"/>
      <c r="V12" s="182"/>
      <c r="W12" s="182"/>
      <c r="X12" s="183"/>
      <c r="Y12" s="192"/>
      <c r="Z12" s="196"/>
      <c r="AA12" s="190"/>
      <c r="AH12" s="114" t="s">
        <v>39</v>
      </c>
    </row>
    <row r="13" spans="1:34" ht="83.25" customHeight="1" thickBot="1">
      <c r="A13" s="200"/>
      <c r="B13" s="200"/>
      <c r="C13" s="200"/>
      <c r="D13" s="198"/>
      <c r="E13" s="119" t="s">
        <v>121</v>
      </c>
      <c r="F13" s="119" t="s">
        <v>108</v>
      </c>
      <c r="G13" s="119"/>
      <c r="H13" s="119" t="s">
        <v>129</v>
      </c>
      <c r="I13" s="119" t="s">
        <v>138</v>
      </c>
      <c r="J13" s="119" t="s">
        <v>139</v>
      </c>
      <c r="K13" s="119"/>
      <c r="L13" s="206"/>
      <c r="M13" s="111"/>
      <c r="N13" s="200"/>
      <c r="O13" s="184"/>
      <c r="P13" s="184"/>
      <c r="Q13" s="184"/>
      <c r="R13" s="188"/>
      <c r="S13" s="119" t="s">
        <v>15</v>
      </c>
      <c r="T13" s="119" t="s">
        <v>131</v>
      </c>
      <c r="U13" s="119"/>
      <c r="V13" s="194"/>
      <c r="W13" s="119"/>
      <c r="X13" s="119"/>
      <c r="Y13" s="192"/>
      <c r="Z13" s="196"/>
      <c r="AA13" s="190"/>
      <c r="AB13" s="11" t="s">
        <v>33</v>
      </c>
      <c r="AC13" s="11" t="s">
        <v>34</v>
      </c>
      <c r="AD13" s="11" t="s">
        <v>35</v>
      </c>
      <c r="AE13" s="11" t="s">
        <v>36</v>
      </c>
      <c r="AF13" s="11" t="s">
        <v>37</v>
      </c>
      <c r="AG13" s="11" t="s">
        <v>38</v>
      </c>
      <c r="AH13" s="114"/>
    </row>
    <row r="14" spans="1:27" ht="13.5" thickBot="1">
      <c r="A14" s="201"/>
      <c r="B14" s="201"/>
      <c r="C14" s="201"/>
      <c r="D14" s="199"/>
      <c r="E14" s="107"/>
      <c r="F14" s="107"/>
      <c r="G14" s="107"/>
      <c r="H14" s="107"/>
      <c r="I14" s="107"/>
      <c r="J14" s="107"/>
      <c r="K14" s="107"/>
      <c r="L14" s="207"/>
      <c r="M14" s="111"/>
      <c r="N14" s="201"/>
      <c r="O14" s="185"/>
      <c r="P14" s="36">
        <v>100</v>
      </c>
      <c r="Q14" s="186"/>
      <c r="R14" s="189"/>
      <c r="S14" s="107"/>
      <c r="T14" s="107"/>
      <c r="U14" s="107"/>
      <c r="V14" s="195"/>
      <c r="W14" s="107"/>
      <c r="X14" s="107"/>
      <c r="Y14" s="193"/>
      <c r="Z14" s="196"/>
      <c r="AA14" s="190"/>
    </row>
    <row r="15" spans="1:34" s="7" customFormat="1" ht="15" customHeight="1">
      <c r="A15" s="57">
        <v>1</v>
      </c>
      <c r="B15" s="136" t="s">
        <v>49</v>
      </c>
      <c r="C15" s="146" t="s">
        <v>21</v>
      </c>
      <c r="D15" s="158" t="s">
        <v>84</v>
      </c>
      <c r="E15" s="139">
        <v>100</v>
      </c>
      <c r="F15" s="139">
        <v>96</v>
      </c>
      <c r="G15" s="139"/>
      <c r="H15" s="139">
        <v>90</v>
      </c>
      <c r="I15" s="139">
        <v>100</v>
      </c>
      <c r="J15" s="139">
        <v>95</v>
      </c>
      <c r="K15" s="139"/>
      <c r="L15" s="139"/>
      <c r="M15" s="140">
        <f>COUNTIF(E15:L15,"&gt;=0")</f>
        <v>5</v>
      </c>
      <c r="N15" s="141">
        <f>SUM(E15:L15)/M15</f>
        <v>96.2</v>
      </c>
      <c r="O15" s="130"/>
      <c r="P15" s="130"/>
      <c r="Q15" s="130">
        <f>N15*0.9+O15*0.1</f>
        <v>86.58</v>
      </c>
      <c r="R15" s="142"/>
      <c r="S15" s="140">
        <v>90</v>
      </c>
      <c r="T15" s="139">
        <v>100</v>
      </c>
      <c r="U15" s="139"/>
      <c r="V15" s="139"/>
      <c r="W15" s="139"/>
      <c r="X15" s="139"/>
      <c r="Y15" s="143"/>
      <c r="Z15" s="144">
        <v>2416</v>
      </c>
      <c r="AA15" s="70" t="e">
        <f>IF(AND(A15=$W$10,#REF!=R15,Q15=#REF!),"УВАГА",)</f>
        <v>#REF!</v>
      </c>
      <c r="AB15" s="7">
        <f aca="true" t="shared" si="0" ref="AB15:AB20">-(AG15-AF15)</f>
        <v>0</v>
      </c>
      <c r="AC15" s="7">
        <f>IF(A15&lt;=$W$10,1,0)</f>
        <v>1</v>
      </c>
      <c r="AD15" s="7">
        <f>M15+COUNTIF(S15:X15,"&gt;=0")</f>
        <v>7</v>
      </c>
      <c r="AE15" s="7">
        <f>COUNTIF(E15:L15,"&lt;60")+COUNTIF(S15:X15,"&lt;60")</f>
        <v>0</v>
      </c>
      <c r="AF15" s="7">
        <f>COUNTIF(E15:L15,"&gt;=75")</f>
        <v>5</v>
      </c>
      <c r="AG15" s="7">
        <f>COUNTIF(E15:L15,"&gt;=90")</f>
        <v>5</v>
      </c>
      <c r="AH15" s="71">
        <f>AB15/M15</f>
        <v>0</v>
      </c>
    </row>
    <row r="16" spans="3:34" s="21" customFormat="1" ht="12.75">
      <c r="C16" s="43"/>
      <c r="D16" s="43"/>
      <c r="E16" s="43"/>
      <c r="F16" s="43"/>
      <c r="G16" s="43"/>
      <c r="H16" s="44"/>
      <c r="I16" s="203" t="s">
        <v>2</v>
      </c>
      <c r="J16" s="203"/>
      <c r="K16" s="203"/>
      <c r="L16" s="203"/>
      <c r="M16" s="44"/>
      <c r="N16" s="22"/>
      <c r="O16" s="22"/>
      <c r="P16" s="22"/>
      <c r="Q16" s="22"/>
      <c r="R16" s="23"/>
      <c r="S16" s="44"/>
      <c r="T16" s="44"/>
      <c r="U16" s="44"/>
      <c r="V16" s="44"/>
      <c r="W16" s="44"/>
      <c r="X16" s="22"/>
      <c r="Y16" s="24"/>
      <c r="Z16" s="31"/>
      <c r="AA16" s="31"/>
      <c r="AB16" s="21">
        <f t="shared" si="0"/>
        <v>0</v>
      </c>
      <c r="AH16" s="25"/>
    </row>
    <row r="17" spans="5:34" s="21" customFormat="1" ht="12.75">
      <c r="E17" s="43"/>
      <c r="F17" s="43"/>
      <c r="G17" s="43"/>
      <c r="H17" s="45"/>
      <c r="I17" s="204" t="s">
        <v>3</v>
      </c>
      <c r="J17" s="204"/>
      <c r="K17" s="204"/>
      <c r="L17" s="204"/>
      <c r="M17" s="45"/>
      <c r="N17" s="45"/>
      <c r="O17" s="45"/>
      <c r="P17" s="45"/>
      <c r="Q17" s="45"/>
      <c r="R17" s="46"/>
      <c r="S17" s="26"/>
      <c r="T17" s="26"/>
      <c r="U17" s="26"/>
      <c r="V17" s="26"/>
      <c r="W17" s="44"/>
      <c r="X17" s="44"/>
      <c r="Y17" s="27"/>
      <c r="Z17" s="31"/>
      <c r="AA17" s="31"/>
      <c r="AB17" s="21">
        <f t="shared" si="0"/>
        <v>0</v>
      </c>
      <c r="AH17" s="25"/>
    </row>
    <row r="18" spans="3:34" s="21" customFormat="1" ht="12.75">
      <c r="C18" s="45" t="s">
        <v>10</v>
      </c>
      <c r="D18" s="45"/>
      <c r="R18" s="28"/>
      <c r="S18" s="27"/>
      <c r="T18" s="27"/>
      <c r="U18" s="27"/>
      <c r="V18" s="27"/>
      <c r="W18" s="27"/>
      <c r="X18" s="27"/>
      <c r="Y18" s="27"/>
      <c r="Z18" s="31"/>
      <c r="AA18" s="31"/>
      <c r="AB18" s="21">
        <f t="shared" si="0"/>
        <v>0</v>
      </c>
      <c r="AH18" s="25"/>
    </row>
    <row r="19" spans="8:34" s="21" customFormat="1" ht="12.75">
      <c r="H19" s="44"/>
      <c r="I19" s="203" t="s">
        <v>2</v>
      </c>
      <c r="J19" s="203"/>
      <c r="K19" s="203"/>
      <c r="L19" s="203"/>
      <c r="M19" s="44"/>
      <c r="N19" s="22"/>
      <c r="O19" s="22"/>
      <c r="P19" s="22"/>
      <c r="Q19" s="22"/>
      <c r="R19" s="23"/>
      <c r="S19" s="44"/>
      <c r="T19" s="44"/>
      <c r="U19" s="44"/>
      <c r="V19" s="44"/>
      <c r="W19" s="44"/>
      <c r="X19" s="22"/>
      <c r="Y19" s="27"/>
      <c r="Z19" s="31"/>
      <c r="AA19" s="31"/>
      <c r="AB19" s="21">
        <f t="shared" si="0"/>
        <v>0</v>
      </c>
      <c r="AH19" s="25"/>
    </row>
    <row r="20" spans="8:34" s="21" customFormat="1" ht="12.75">
      <c r="H20" s="45"/>
      <c r="I20" s="204" t="s">
        <v>3</v>
      </c>
      <c r="J20" s="204"/>
      <c r="K20" s="204"/>
      <c r="L20" s="204"/>
      <c r="M20" s="45"/>
      <c r="N20" s="45"/>
      <c r="O20" s="45"/>
      <c r="P20" s="45"/>
      <c r="Q20" s="45"/>
      <c r="R20" s="46"/>
      <c r="S20" s="26"/>
      <c r="T20" s="26"/>
      <c r="U20" s="26"/>
      <c r="V20" s="26"/>
      <c r="W20" s="44"/>
      <c r="X20" s="44"/>
      <c r="Y20" s="27"/>
      <c r="Z20" s="31"/>
      <c r="AA20" s="31"/>
      <c r="AB20" s="21">
        <f t="shared" si="0"/>
        <v>0</v>
      </c>
      <c r="AH20" s="25"/>
    </row>
    <row r="21" spans="3:34" s="21" customFormat="1" ht="7.5" customHeight="1">
      <c r="C21" s="45"/>
      <c r="D21" s="45"/>
      <c r="R21" s="28"/>
      <c r="Z21" s="31"/>
      <c r="AA21" s="31"/>
      <c r="AH21" s="25"/>
    </row>
    <row r="22" spans="3:34" s="21" customFormat="1" ht="12.75">
      <c r="C22" s="47"/>
      <c r="D22" s="47"/>
      <c r="H22" s="45"/>
      <c r="I22" s="29"/>
      <c r="J22" s="29"/>
      <c r="K22" s="29"/>
      <c r="L22" s="29"/>
      <c r="M22" s="45"/>
      <c r="N22" s="45"/>
      <c r="O22" s="45"/>
      <c r="P22" s="45"/>
      <c r="Q22" s="45"/>
      <c r="R22" s="46"/>
      <c r="Z22" s="31"/>
      <c r="AA22" s="31"/>
      <c r="AH22" s="25"/>
    </row>
    <row r="23" spans="3:25" ht="12.75"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9"/>
      <c r="S23" s="48"/>
      <c r="T23" s="48"/>
      <c r="U23" s="48"/>
      <c r="V23" s="48"/>
      <c r="W23" s="48"/>
      <c r="X23" s="48"/>
      <c r="Y23" s="48"/>
    </row>
    <row r="24" spans="3:25" ht="16.5" customHeight="1"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1"/>
      <c r="S24" s="50"/>
      <c r="T24" s="50"/>
      <c r="U24" s="50"/>
      <c r="V24" s="50"/>
      <c r="W24" s="50"/>
      <c r="X24" s="50"/>
      <c r="Y24" s="50"/>
    </row>
    <row r="25" spans="3:25" ht="15.75" customHeight="1">
      <c r="C25" s="48"/>
      <c r="D25" s="48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1"/>
      <c r="S25" s="50"/>
      <c r="T25" s="50"/>
      <c r="U25" s="50"/>
      <c r="V25" s="50"/>
      <c r="W25" s="50"/>
      <c r="X25" s="50"/>
      <c r="Y25" s="50"/>
    </row>
    <row r="26" spans="3:25" ht="12.75">
      <c r="C26" s="48"/>
      <c r="D26" s="48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S26" s="10"/>
      <c r="T26" s="10"/>
      <c r="U26" s="10"/>
      <c r="V26" s="10"/>
      <c r="W26" s="10"/>
      <c r="X26" s="10"/>
      <c r="Y26" s="10"/>
    </row>
    <row r="27" spans="5:25" ht="12.75"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S27" s="10"/>
      <c r="T27" s="10"/>
      <c r="U27" s="10"/>
      <c r="V27" s="10"/>
      <c r="W27" s="10"/>
      <c r="X27" s="10"/>
      <c r="Y27" s="10"/>
    </row>
    <row r="28" spans="3:4" ht="12.75">
      <c r="C28" s="52"/>
      <c r="D28" s="52"/>
    </row>
    <row r="29" spans="1:34" s="34" customFormat="1" ht="27" customHeight="1">
      <c r="A29" s="202"/>
      <c r="B29" s="20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3"/>
      <c r="S29" s="52"/>
      <c r="T29" s="52"/>
      <c r="U29" s="52"/>
      <c r="V29" s="52"/>
      <c r="W29" s="52"/>
      <c r="X29" s="52"/>
      <c r="Y29" s="52"/>
      <c r="Z29" s="54"/>
      <c r="AA29" s="54"/>
      <c r="AH29" s="55"/>
    </row>
    <row r="30" spans="5:25" ht="29.25" customHeight="1"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3"/>
      <c r="S30" s="52"/>
      <c r="T30" s="52"/>
      <c r="U30" s="52"/>
      <c r="V30" s="52"/>
      <c r="W30" s="52"/>
      <c r="X30" s="52"/>
      <c r="Y30" s="52"/>
    </row>
  </sheetData>
  <sheetProtection/>
  <mergeCells count="43">
    <mergeCell ref="A29:B29"/>
    <mergeCell ref="I16:L16"/>
    <mergeCell ref="I17:L17"/>
    <mergeCell ref="I19:L19"/>
    <mergeCell ref="I20:L20"/>
    <mergeCell ref="AH12:AH13"/>
    <mergeCell ref="O11:O14"/>
    <mergeCell ref="P11:P13"/>
    <mergeCell ref="Q11:Q14"/>
    <mergeCell ref="R11:R14"/>
    <mergeCell ref="S13:S14"/>
    <mergeCell ref="AA11:AA14"/>
    <mergeCell ref="U13:U14"/>
    <mergeCell ref="V13:V14"/>
    <mergeCell ref="Z11:Z14"/>
    <mergeCell ref="A11:A14"/>
    <mergeCell ref="B11:B14"/>
    <mergeCell ref="C11:C14"/>
    <mergeCell ref="E11:L11"/>
    <mergeCell ref="E13:E14"/>
    <mergeCell ref="K13:K14"/>
    <mergeCell ref="L13:L14"/>
    <mergeCell ref="H13:H14"/>
    <mergeCell ref="I13:I14"/>
    <mergeCell ref="G13:G14"/>
    <mergeCell ref="Y11:Y14"/>
    <mergeCell ref="W1:X1"/>
    <mergeCell ref="S3:X3"/>
    <mergeCell ref="C5:X5"/>
    <mergeCell ref="C6:X6"/>
    <mergeCell ref="C7:X7"/>
    <mergeCell ref="C9:X9"/>
    <mergeCell ref="S11:X12"/>
    <mergeCell ref="J13:J14"/>
    <mergeCell ref="F13:F14"/>
    <mergeCell ref="X13:X14"/>
    <mergeCell ref="T13:T14"/>
    <mergeCell ref="W13:W14"/>
    <mergeCell ref="N11:N14"/>
    <mergeCell ref="J12:L12"/>
    <mergeCell ref="E12:I12"/>
    <mergeCell ref="D11:D14"/>
    <mergeCell ref="M11:M14"/>
  </mergeCells>
  <conditionalFormatting sqref="A15">
    <cfRule type="cellIs" priority="1" dxfId="96" operator="equal" stopIfTrue="1">
      <formula>$W$10</formula>
    </cfRule>
  </conditionalFormatting>
  <conditionalFormatting sqref="U15:X15 E15:K15">
    <cfRule type="cellIs" priority="2" dxfId="97" operator="between" stopIfTrue="1">
      <formula>0</formula>
      <formula>59</formula>
    </cfRule>
  </conditionalFormatting>
  <conditionalFormatting sqref="S15">
    <cfRule type="cellIs" priority="3" dxfId="98" operator="lessThan" stopIfTrue="1">
      <formula>60</formula>
    </cfRule>
  </conditionalFormatting>
  <conditionalFormatting sqref="P15">
    <cfRule type="cellIs" priority="4" dxfId="96" operator="greaterThan" stopIfTrue="1">
      <formula>$P$14</formula>
    </cfRule>
  </conditionalFormatting>
  <printOptions/>
  <pageMargins left="0.2" right="0.2" top="0.23" bottom="0.19" header="0.19" footer="0.19"/>
  <pageSetup horizontalDpi="600" verticalDpi="600" orientation="landscape" paperSize="9" scale="83" r:id="rId1"/>
  <colBreaks count="1" manualBreakCount="1">
    <brk id="28" max="46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H31"/>
  <sheetViews>
    <sheetView view="pageBreakPreview" zoomScale="75" zoomScaleSheetLayoutView="75" workbookViewId="0" topLeftCell="A1">
      <selection activeCell="A1" sqref="A1:Z23"/>
    </sheetView>
  </sheetViews>
  <sheetFormatPr defaultColWidth="9.140625" defaultRowHeight="12.75"/>
  <cols>
    <col min="1" max="1" width="4.28125" style="0" customWidth="1"/>
    <col min="2" max="2" width="10.8515625" style="0" customWidth="1"/>
    <col min="3" max="3" width="27.8515625" style="0" hidden="1" customWidth="1"/>
    <col min="4" max="4" width="34.57421875" style="0" customWidth="1"/>
    <col min="5" max="6" width="4.8515625" style="0" customWidth="1"/>
    <col min="7" max="7" width="4.28125" style="0" hidden="1" customWidth="1"/>
    <col min="8" max="8" width="5.140625" style="0" customWidth="1"/>
    <col min="9" max="9" width="5.00390625" style="0" customWidth="1"/>
    <col min="10" max="10" width="5.57421875" style="0" customWidth="1"/>
    <col min="11" max="11" width="4.8515625" style="0" customWidth="1"/>
    <col min="12" max="12" width="4.57421875" style="0" customWidth="1"/>
    <col min="13" max="13" width="3.8515625" style="0" customWidth="1"/>
    <col min="14" max="14" width="7.140625" style="0" customWidth="1"/>
    <col min="15" max="15" width="9.421875" style="0" customWidth="1"/>
    <col min="16" max="16" width="8.7109375" style="0" customWidth="1"/>
    <col min="17" max="17" width="8.28125" style="0" customWidth="1"/>
    <col min="18" max="18" width="8.00390625" style="13" customWidth="1"/>
    <col min="19" max="19" width="5.140625" style="0" customWidth="1"/>
    <col min="20" max="20" width="5.7109375" style="0" customWidth="1"/>
    <col min="21" max="21" width="7.7109375" style="0" customWidth="1"/>
    <col min="22" max="22" width="3.57421875" style="0" customWidth="1"/>
    <col min="23" max="23" width="3.421875" style="0" customWidth="1"/>
    <col min="24" max="24" width="4.140625" style="0" hidden="1" customWidth="1"/>
    <col min="25" max="25" width="7.7109375" style="0" customWidth="1"/>
    <col min="26" max="26" width="12.421875" style="4" customWidth="1"/>
    <col min="27" max="27" width="10.7109375" style="4" customWidth="1"/>
    <col min="28" max="28" width="7.7109375" style="0" customWidth="1"/>
    <col min="29" max="29" width="8.140625" style="0" customWidth="1"/>
    <col min="30" max="30" width="7.421875" style="0" customWidth="1"/>
    <col min="31" max="31" width="7.28125" style="0" customWidth="1"/>
    <col min="32" max="32" width="5.8515625" style="0" customWidth="1"/>
    <col min="33" max="33" width="6.28125" style="0" customWidth="1"/>
    <col min="34" max="34" width="8.140625" style="8" customWidth="1"/>
  </cols>
  <sheetData>
    <row r="1" spans="19:25" ht="12.75">
      <c r="S1" s="4"/>
      <c r="T1" s="4"/>
      <c r="U1" s="4"/>
      <c r="V1" s="4"/>
      <c r="W1" s="112"/>
      <c r="X1" s="112"/>
      <c r="Y1" s="12"/>
    </row>
    <row r="2" spans="19:25" ht="4.5" customHeight="1">
      <c r="S2" s="4"/>
      <c r="T2" s="4"/>
      <c r="U2" s="4"/>
      <c r="V2" s="4"/>
      <c r="W2" s="4"/>
      <c r="X2" s="4"/>
      <c r="Y2" s="4"/>
    </row>
    <row r="3" spans="19:25" ht="12.75">
      <c r="S3" s="113" t="s">
        <v>9</v>
      </c>
      <c r="T3" s="113"/>
      <c r="U3" s="113"/>
      <c r="V3" s="113"/>
      <c r="W3" s="113"/>
      <c r="X3" s="113"/>
      <c r="Y3" s="4"/>
    </row>
    <row r="4" spans="19:25" ht="4.5" customHeight="1">
      <c r="S4" s="3"/>
      <c r="T4" s="3"/>
      <c r="U4" s="3"/>
      <c r="V4" s="3"/>
      <c r="W4" s="3"/>
      <c r="X4" s="3"/>
      <c r="Y4" s="3"/>
    </row>
    <row r="5" spans="3:27" ht="15" customHeight="1">
      <c r="C5" s="176" t="s">
        <v>41</v>
      </c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"/>
      <c r="Z5" s="12"/>
      <c r="AA5" s="34" t="s">
        <v>18</v>
      </c>
    </row>
    <row r="6" spans="3:27" ht="15" customHeight="1">
      <c r="C6" s="176" t="s">
        <v>44</v>
      </c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"/>
      <c r="AA6">
        <v>0</v>
      </c>
    </row>
    <row r="7" spans="3:25" ht="15" customHeight="1">
      <c r="C7" s="176" t="s">
        <v>127</v>
      </c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"/>
    </row>
    <row r="8" spans="3:25" ht="8.25" customHeight="1"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14"/>
      <c r="S8" s="7"/>
      <c r="T8" s="7"/>
      <c r="U8" s="7"/>
      <c r="V8" s="7"/>
      <c r="W8" s="7"/>
      <c r="X8" s="7"/>
      <c r="Y8" s="7"/>
    </row>
    <row r="9" spans="3:29" ht="12.75">
      <c r="C9" s="177" t="s">
        <v>142</v>
      </c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177"/>
      <c r="W9" s="177"/>
      <c r="X9" s="177"/>
      <c r="Y9" s="18"/>
      <c r="Z9" s="30">
        <v>1300</v>
      </c>
      <c r="AA9" s="33"/>
      <c r="AC9" s="34"/>
    </row>
    <row r="10" spans="3:27" ht="12.75">
      <c r="C10" s="34" t="s">
        <v>40</v>
      </c>
      <c r="D10" s="34"/>
      <c r="S10" s="20">
        <v>2</v>
      </c>
      <c r="U10" s="32">
        <v>0.45</v>
      </c>
      <c r="V10" s="35" t="s">
        <v>42</v>
      </c>
      <c r="W10" s="19">
        <f>IF(S10=1,"1 или 0 стип ком",IF(S10=2,1,IF(S10=4,"1  или 2 стип ком",FLOOR(S10*$U$10,1))))</f>
        <v>1</v>
      </c>
      <c r="Y10" s="8"/>
      <c r="Z10" s="30">
        <v>1892</v>
      </c>
      <c r="AA10" s="33"/>
    </row>
    <row r="11" spans="1:34" s="2" customFormat="1" ht="26.25" customHeight="1">
      <c r="A11" s="205" t="s">
        <v>0</v>
      </c>
      <c r="B11" s="205" t="s">
        <v>1</v>
      </c>
      <c r="C11" s="205" t="s">
        <v>14</v>
      </c>
      <c r="D11" s="197"/>
      <c r="E11" s="108" t="s">
        <v>4</v>
      </c>
      <c r="F11" s="109"/>
      <c r="G11" s="109"/>
      <c r="H11" s="109"/>
      <c r="I11" s="109"/>
      <c r="J11" s="109"/>
      <c r="K11" s="109"/>
      <c r="L11" s="109"/>
      <c r="M11" s="111" t="s">
        <v>7</v>
      </c>
      <c r="N11" s="115" t="s">
        <v>12</v>
      </c>
      <c r="O11" s="115" t="s">
        <v>32</v>
      </c>
      <c r="P11" s="115" t="s">
        <v>16</v>
      </c>
      <c r="Q11" s="115" t="s">
        <v>11</v>
      </c>
      <c r="R11" s="187" t="s">
        <v>17</v>
      </c>
      <c r="S11" s="178" t="s">
        <v>8</v>
      </c>
      <c r="T11" s="179"/>
      <c r="U11" s="179"/>
      <c r="V11" s="179"/>
      <c r="W11" s="179"/>
      <c r="X11" s="180"/>
      <c r="Y11" s="191" t="s">
        <v>13</v>
      </c>
      <c r="Z11" s="196" t="s">
        <v>43</v>
      </c>
      <c r="AA11" s="190" t="s">
        <v>31</v>
      </c>
      <c r="AH11" s="16"/>
    </row>
    <row r="12" spans="1:34" ht="43.5" customHeight="1">
      <c r="A12" s="200"/>
      <c r="B12" s="200"/>
      <c r="C12" s="200"/>
      <c r="D12" s="198"/>
      <c r="E12" s="108" t="s">
        <v>5</v>
      </c>
      <c r="F12" s="109"/>
      <c r="G12" s="109"/>
      <c r="H12" s="109"/>
      <c r="I12" s="110"/>
      <c r="J12" s="108" t="s">
        <v>6</v>
      </c>
      <c r="K12" s="109"/>
      <c r="L12" s="109"/>
      <c r="M12" s="111"/>
      <c r="N12" s="200"/>
      <c r="O12" s="184"/>
      <c r="P12" s="184"/>
      <c r="Q12" s="184"/>
      <c r="R12" s="188"/>
      <c r="S12" s="181"/>
      <c r="T12" s="182"/>
      <c r="U12" s="182"/>
      <c r="V12" s="182"/>
      <c r="W12" s="182"/>
      <c r="X12" s="183"/>
      <c r="Y12" s="192"/>
      <c r="Z12" s="196"/>
      <c r="AA12" s="190"/>
      <c r="AH12" s="114" t="s">
        <v>39</v>
      </c>
    </row>
    <row r="13" spans="1:34" ht="83.25" customHeight="1" thickBot="1">
      <c r="A13" s="200"/>
      <c r="B13" s="200"/>
      <c r="C13" s="200"/>
      <c r="D13" s="198"/>
      <c r="E13" s="119" t="s">
        <v>121</v>
      </c>
      <c r="F13" s="119" t="s">
        <v>108</v>
      </c>
      <c r="G13" s="119"/>
      <c r="H13" s="119" t="s">
        <v>111</v>
      </c>
      <c r="I13" s="119" t="s">
        <v>129</v>
      </c>
      <c r="J13" s="119"/>
      <c r="K13" s="119"/>
      <c r="L13" s="206"/>
      <c r="M13" s="111"/>
      <c r="N13" s="200"/>
      <c r="O13" s="184"/>
      <c r="P13" s="184"/>
      <c r="Q13" s="184"/>
      <c r="R13" s="188"/>
      <c r="S13" s="119" t="s">
        <v>15</v>
      </c>
      <c r="T13" s="119" t="s">
        <v>140</v>
      </c>
      <c r="U13" s="119" t="s">
        <v>141</v>
      </c>
      <c r="V13" s="194"/>
      <c r="W13" s="119"/>
      <c r="X13" s="119"/>
      <c r="Y13" s="192"/>
      <c r="Z13" s="196"/>
      <c r="AA13" s="190"/>
      <c r="AB13" s="11" t="s">
        <v>33</v>
      </c>
      <c r="AC13" s="11" t="s">
        <v>34</v>
      </c>
      <c r="AD13" s="11" t="s">
        <v>35</v>
      </c>
      <c r="AE13" s="11" t="s">
        <v>36</v>
      </c>
      <c r="AF13" s="11" t="s">
        <v>37</v>
      </c>
      <c r="AG13" s="11" t="s">
        <v>38</v>
      </c>
      <c r="AH13" s="114"/>
    </row>
    <row r="14" spans="1:27" ht="13.5" thickBot="1">
      <c r="A14" s="201"/>
      <c r="B14" s="201"/>
      <c r="C14" s="201"/>
      <c r="D14" s="199"/>
      <c r="E14" s="107"/>
      <c r="F14" s="107"/>
      <c r="G14" s="107"/>
      <c r="H14" s="107"/>
      <c r="I14" s="107"/>
      <c r="J14" s="107"/>
      <c r="K14" s="107"/>
      <c r="L14" s="207"/>
      <c r="M14" s="111"/>
      <c r="N14" s="201"/>
      <c r="O14" s="185"/>
      <c r="P14" s="36">
        <v>100</v>
      </c>
      <c r="Q14" s="186"/>
      <c r="R14" s="189"/>
      <c r="S14" s="107"/>
      <c r="T14" s="107"/>
      <c r="U14" s="107"/>
      <c r="V14" s="195"/>
      <c r="W14" s="107"/>
      <c r="X14" s="107"/>
      <c r="Y14" s="193"/>
      <c r="Z14" s="196"/>
      <c r="AA14" s="190"/>
    </row>
    <row r="15" spans="1:34" s="7" customFormat="1" ht="15" customHeight="1" thickBot="1">
      <c r="A15" s="57">
        <v>1</v>
      </c>
      <c r="B15" s="136" t="s">
        <v>50</v>
      </c>
      <c r="C15" s="146" t="s">
        <v>21</v>
      </c>
      <c r="D15" s="159" t="s">
        <v>82</v>
      </c>
      <c r="E15" s="139">
        <v>100</v>
      </c>
      <c r="F15" s="139">
        <v>100</v>
      </c>
      <c r="G15" s="139"/>
      <c r="H15" s="139">
        <v>96</v>
      </c>
      <c r="I15" s="139">
        <v>91</v>
      </c>
      <c r="J15" s="139"/>
      <c r="K15" s="139"/>
      <c r="L15" s="139"/>
      <c r="M15" s="140">
        <f>COUNTIF(E15:L15,"&gt;=0")</f>
        <v>4</v>
      </c>
      <c r="N15" s="141">
        <f>SUM(E15:L15)/M15</f>
        <v>96.75</v>
      </c>
      <c r="O15" s="130">
        <v>46.2</v>
      </c>
      <c r="P15" s="130"/>
      <c r="Q15" s="130">
        <f>N15*0.9+O15*0.1</f>
        <v>91.69500000000001</v>
      </c>
      <c r="R15" s="142"/>
      <c r="S15" s="140">
        <v>67</v>
      </c>
      <c r="T15" s="139">
        <v>100</v>
      </c>
      <c r="U15" s="139">
        <v>93</v>
      </c>
      <c r="V15" s="139"/>
      <c r="W15" s="139"/>
      <c r="X15" s="139"/>
      <c r="Y15" s="143" t="s">
        <v>270</v>
      </c>
      <c r="Z15" s="144">
        <v>1892</v>
      </c>
      <c r="AA15" s="70">
        <f>IF(AND(A15=$W$10,R16=R15,Q15=Q16),"УВАГА",0)</f>
        <v>0</v>
      </c>
      <c r="AB15" s="7">
        <f aca="true" t="shared" si="0" ref="AB15:AB21">-(AG15-AF15)</f>
        <v>0</v>
      </c>
      <c r="AC15" s="7">
        <f>IF(A15&lt;=$W$10,1,0)</f>
        <v>1</v>
      </c>
      <c r="AD15" s="7">
        <f>M15+COUNTIF(S15:X15,"&gt;=0")</f>
        <v>7</v>
      </c>
      <c r="AE15" s="7">
        <f>COUNTIF(E15:L15,"&lt;60")+COUNTIF(S15:X15,"&lt;60")</f>
        <v>0</v>
      </c>
      <c r="AF15" s="7">
        <f>COUNTIF(E15:L15,"&gt;=75")</f>
        <v>4</v>
      </c>
      <c r="AG15" s="7">
        <f>COUNTIF(E15:L15,"&gt;=90")</f>
        <v>4</v>
      </c>
      <c r="AH15" s="71">
        <f>AB15/M15</f>
        <v>0</v>
      </c>
    </row>
    <row r="16" spans="1:34" ht="15" customHeight="1" thickBot="1">
      <c r="A16" s="59">
        <v>2</v>
      </c>
      <c r="B16" s="40" t="s">
        <v>50</v>
      </c>
      <c r="C16" s="60" t="s">
        <v>20</v>
      </c>
      <c r="D16" s="61" t="s">
        <v>83</v>
      </c>
      <c r="E16" s="63">
        <v>95</v>
      </c>
      <c r="F16" s="63">
        <v>86</v>
      </c>
      <c r="G16" s="63"/>
      <c r="H16" s="63">
        <v>85</v>
      </c>
      <c r="I16" s="63">
        <v>90</v>
      </c>
      <c r="J16" s="63"/>
      <c r="K16" s="63"/>
      <c r="L16" s="63"/>
      <c r="M16" s="62">
        <f>COUNTIF(E16:L16,"&gt;=0")</f>
        <v>4</v>
      </c>
      <c r="N16" s="64">
        <f>SUM(E16:L16)/M16</f>
        <v>89</v>
      </c>
      <c r="O16" s="65">
        <v>100</v>
      </c>
      <c r="P16" s="65"/>
      <c r="Q16" s="65">
        <f>N16*0.9+O16*0.1</f>
        <v>90.10000000000001</v>
      </c>
      <c r="R16" s="66"/>
      <c r="S16" s="62">
        <v>68</v>
      </c>
      <c r="T16" s="63">
        <v>94</v>
      </c>
      <c r="U16" s="63">
        <v>80</v>
      </c>
      <c r="V16" s="63"/>
      <c r="W16" s="63"/>
      <c r="X16" s="63"/>
      <c r="Y16" s="67"/>
      <c r="Z16" s="58"/>
      <c r="AA16" s="38" t="e">
        <f>IF(AND(A16=$W$10,#REF!=R16,Q16=#REF!),"УВАГА",0)</f>
        <v>#REF!</v>
      </c>
      <c r="AB16">
        <f t="shared" si="0"/>
        <v>2</v>
      </c>
      <c r="AC16">
        <f>IF(A16&lt;=$W$10,1,0)</f>
        <v>0</v>
      </c>
      <c r="AD16">
        <f>M16+COUNTIF(S16:X16,"&gt;=0")</f>
        <v>7</v>
      </c>
      <c r="AE16">
        <f>COUNTIF(E16:L16,"&lt;60")+COUNTIF(S16:X16,"&lt;60")</f>
        <v>0</v>
      </c>
      <c r="AF16">
        <f>COUNTIF(E16:L16,"&gt;=75")</f>
        <v>4</v>
      </c>
      <c r="AG16">
        <f>COUNTIF(E16:L16,"&gt;=90")</f>
        <v>2</v>
      </c>
      <c r="AH16" s="8">
        <f>AB16/M16</f>
        <v>0.5</v>
      </c>
    </row>
    <row r="17" spans="3:34" s="21" customFormat="1" ht="12.75">
      <c r="C17" s="43"/>
      <c r="D17" s="43"/>
      <c r="E17" s="43"/>
      <c r="F17" s="43"/>
      <c r="G17" s="43"/>
      <c r="H17" s="44"/>
      <c r="I17" s="203" t="s">
        <v>2</v>
      </c>
      <c r="J17" s="203"/>
      <c r="K17" s="203"/>
      <c r="L17" s="203"/>
      <c r="M17" s="44"/>
      <c r="N17" s="22"/>
      <c r="O17" s="22"/>
      <c r="P17" s="22"/>
      <c r="Q17" s="22"/>
      <c r="R17" s="23"/>
      <c r="S17" s="44"/>
      <c r="T17" s="44"/>
      <c r="U17" s="44"/>
      <c r="V17" s="44"/>
      <c r="W17" s="44"/>
      <c r="X17" s="22"/>
      <c r="Y17" s="24"/>
      <c r="Z17" s="31"/>
      <c r="AA17" s="31"/>
      <c r="AB17" s="21">
        <f t="shared" si="0"/>
        <v>0</v>
      </c>
      <c r="AH17" s="25"/>
    </row>
    <row r="18" spans="5:34" s="21" customFormat="1" ht="12.75">
      <c r="E18" s="43"/>
      <c r="F18" s="43"/>
      <c r="G18" s="43"/>
      <c r="H18" s="45"/>
      <c r="I18" s="204" t="s">
        <v>3</v>
      </c>
      <c r="J18" s="204"/>
      <c r="K18" s="204"/>
      <c r="L18" s="204"/>
      <c r="M18" s="45"/>
      <c r="N18" s="45"/>
      <c r="O18" s="45"/>
      <c r="P18" s="45"/>
      <c r="Q18" s="45"/>
      <c r="R18" s="46"/>
      <c r="S18" s="26"/>
      <c r="T18" s="26"/>
      <c r="U18" s="26"/>
      <c r="V18" s="26"/>
      <c r="W18" s="44"/>
      <c r="X18" s="44"/>
      <c r="Y18" s="27"/>
      <c r="Z18" s="31"/>
      <c r="AA18" s="31"/>
      <c r="AB18" s="21">
        <f t="shared" si="0"/>
        <v>0</v>
      </c>
      <c r="AH18" s="25"/>
    </row>
    <row r="19" spans="3:34" s="21" customFormat="1" ht="12.75">
      <c r="C19" s="45" t="s">
        <v>10</v>
      </c>
      <c r="D19" s="45"/>
      <c r="R19" s="28"/>
      <c r="S19" s="27"/>
      <c r="T19" s="27"/>
      <c r="U19" s="27"/>
      <c r="V19" s="27"/>
      <c r="W19" s="27"/>
      <c r="X19" s="27"/>
      <c r="Y19" s="27"/>
      <c r="Z19" s="31"/>
      <c r="AA19" s="31"/>
      <c r="AB19" s="21">
        <f t="shared" si="0"/>
        <v>0</v>
      </c>
      <c r="AH19" s="25"/>
    </row>
    <row r="20" spans="8:34" s="21" customFormat="1" ht="12.75">
      <c r="H20" s="44"/>
      <c r="I20" s="203" t="s">
        <v>2</v>
      </c>
      <c r="J20" s="203"/>
      <c r="K20" s="203"/>
      <c r="L20" s="203"/>
      <c r="M20" s="44"/>
      <c r="N20" s="22"/>
      <c r="O20" s="22"/>
      <c r="P20" s="22"/>
      <c r="Q20" s="22"/>
      <c r="R20" s="23"/>
      <c r="S20" s="44"/>
      <c r="T20" s="44"/>
      <c r="U20" s="44"/>
      <c r="V20" s="44"/>
      <c r="W20" s="44"/>
      <c r="X20" s="22"/>
      <c r="Y20" s="27"/>
      <c r="Z20" s="31"/>
      <c r="AA20" s="31"/>
      <c r="AB20" s="21">
        <f t="shared" si="0"/>
        <v>0</v>
      </c>
      <c r="AH20" s="25"/>
    </row>
    <row r="21" spans="8:34" s="21" customFormat="1" ht="12.75">
      <c r="H21" s="45"/>
      <c r="I21" s="204" t="s">
        <v>3</v>
      </c>
      <c r="J21" s="204"/>
      <c r="K21" s="204"/>
      <c r="L21" s="204"/>
      <c r="M21" s="45"/>
      <c r="N21" s="45"/>
      <c r="O21" s="45"/>
      <c r="P21" s="45"/>
      <c r="Q21" s="45"/>
      <c r="R21" s="46"/>
      <c r="S21" s="26"/>
      <c r="T21" s="26"/>
      <c r="U21" s="26"/>
      <c r="V21" s="26"/>
      <c r="W21" s="44"/>
      <c r="X21" s="44"/>
      <c r="Y21" s="27"/>
      <c r="Z21" s="31"/>
      <c r="AA21" s="31"/>
      <c r="AB21" s="21">
        <f t="shared" si="0"/>
        <v>0</v>
      </c>
      <c r="AH21" s="25"/>
    </row>
    <row r="22" spans="3:34" s="21" customFormat="1" ht="7.5" customHeight="1">
      <c r="C22" s="45"/>
      <c r="D22" s="45"/>
      <c r="R22" s="28"/>
      <c r="Z22" s="31"/>
      <c r="AA22" s="31"/>
      <c r="AH22" s="25"/>
    </row>
    <row r="23" spans="3:34" s="21" customFormat="1" ht="12.75">
      <c r="C23" s="47"/>
      <c r="D23" s="47"/>
      <c r="H23" s="45"/>
      <c r="I23" s="29"/>
      <c r="J23" s="29"/>
      <c r="K23" s="29"/>
      <c r="L23" s="29"/>
      <c r="M23" s="45"/>
      <c r="N23" s="45"/>
      <c r="O23" s="45"/>
      <c r="P23" s="45"/>
      <c r="Q23" s="45"/>
      <c r="R23" s="46"/>
      <c r="Z23" s="31"/>
      <c r="AA23" s="31"/>
      <c r="AH23" s="25"/>
    </row>
    <row r="24" spans="3:25" ht="12.75"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9"/>
      <c r="S24" s="48"/>
      <c r="T24" s="48"/>
      <c r="U24" s="48"/>
      <c r="V24" s="48"/>
      <c r="W24" s="48"/>
      <c r="X24" s="48"/>
      <c r="Y24" s="48"/>
    </row>
    <row r="25" spans="3:25" ht="16.5" customHeight="1"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1"/>
      <c r="S25" s="50"/>
      <c r="T25" s="50"/>
      <c r="U25" s="50"/>
      <c r="V25" s="50"/>
      <c r="W25" s="50"/>
      <c r="X25" s="50"/>
      <c r="Y25" s="50"/>
    </row>
    <row r="26" spans="3:25" ht="15.75" customHeight="1">
      <c r="C26" s="48"/>
      <c r="D26" s="48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1"/>
      <c r="S26" s="50"/>
      <c r="T26" s="50"/>
      <c r="U26" s="50"/>
      <c r="V26" s="50"/>
      <c r="W26" s="50"/>
      <c r="X26" s="50"/>
      <c r="Y26" s="50"/>
    </row>
    <row r="27" spans="3:25" ht="12.75">
      <c r="C27" s="48"/>
      <c r="D27" s="48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S27" s="10"/>
      <c r="T27" s="10"/>
      <c r="U27" s="10"/>
      <c r="V27" s="10"/>
      <c r="W27" s="10"/>
      <c r="X27" s="10"/>
      <c r="Y27" s="10"/>
    </row>
    <row r="28" spans="5:25" ht="12.75"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S28" s="10"/>
      <c r="T28" s="10"/>
      <c r="U28" s="10"/>
      <c r="V28" s="10"/>
      <c r="W28" s="10"/>
      <c r="X28" s="10"/>
      <c r="Y28" s="10"/>
    </row>
    <row r="29" spans="3:4" ht="12.75">
      <c r="C29" s="52"/>
      <c r="D29" s="52"/>
    </row>
    <row r="30" spans="1:34" s="34" customFormat="1" ht="27" customHeight="1">
      <c r="A30" s="202"/>
      <c r="B30" s="20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3"/>
      <c r="S30" s="52"/>
      <c r="T30" s="52"/>
      <c r="U30" s="52"/>
      <c r="V30" s="52"/>
      <c r="W30" s="52"/>
      <c r="X30" s="52"/>
      <c r="Y30" s="52"/>
      <c r="Z30" s="54"/>
      <c r="AA30" s="54"/>
      <c r="AH30" s="55"/>
    </row>
    <row r="31" spans="5:25" ht="29.25" customHeight="1"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3"/>
      <c r="S31" s="52"/>
      <c r="T31" s="52"/>
      <c r="U31" s="52"/>
      <c r="V31" s="52"/>
      <c r="W31" s="52"/>
      <c r="X31" s="52"/>
      <c r="Y31" s="52"/>
    </row>
  </sheetData>
  <sheetProtection/>
  <mergeCells count="43">
    <mergeCell ref="C7:X7"/>
    <mergeCell ref="C9:X9"/>
    <mergeCell ref="S11:X12"/>
    <mergeCell ref="J13:J14"/>
    <mergeCell ref="F13:F14"/>
    <mergeCell ref="J12:L12"/>
    <mergeCell ref="E12:I12"/>
    <mergeCell ref="M11:M14"/>
    <mergeCell ref="X13:X14"/>
    <mergeCell ref="T13:T14"/>
    <mergeCell ref="W1:X1"/>
    <mergeCell ref="S3:X3"/>
    <mergeCell ref="C5:X5"/>
    <mergeCell ref="C6:X6"/>
    <mergeCell ref="AH12:AH13"/>
    <mergeCell ref="O11:O14"/>
    <mergeCell ref="P11:P13"/>
    <mergeCell ref="Q11:Q14"/>
    <mergeCell ref="R11:R14"/>
    <mergeCell ref="S13:S14"/>
    <mergeCell ref="AA11:AA14"/>
    <mergeCell ref="Y11:Y14"/>
    <mergeCell ref="W13:W14"/>
    <mergeCell ref="U13:U14"/>
    <mergeCell ref="V13:V14"/>
    <mergeCell ref="Z11:Z14"/>
    <mergeCell ref="D11:D14"/>
    <mergeCell ref="H13:H14"/>
    <mergeCell ref="I13:I14"/>
    <mergeCell ref="G13:G14"/>
    <mergeCell ref="N11:N14"/>
    <mergeCell ref="E13:E14"/>
    <mergeCell ref="K13:K14"/>
    <mergeCell ref="A30:B30"/>
    <mergeCell ref="I17:L17"/>
    <mergeCell ref="I18:L18"/>
    <mergeCell ref="I20:L20"/>
    <mergeCell ref="I21:L21"/>
    <mergeCell ref="A11:A14"/>
    <mergeCell ref="B11:B14"/>
    <mergeCell ref="C11:C14"/>
    <mergeCell ref="E11:L11"/>
    <mergeCell ref="L13:L14"/>
  </mergeCells>
  <conditionalFormatting sqref="A15:A16">
    <cfRule type="cellIs" priority="1" dxfId="96" operator="equal" stopIfTrue="1">
      <formula>$W$10</formula>
    </cfRule>
  </conditionalFormatting>
  <conditionalFormatting sqref="U15:X16 E15:K16">
    <cfRule type="cellIs" priority="2" dxfId="97" operator="between" stopIfTrue="1">
      <formula>0</formula>
      <formula>59</formula>
    </cfRule>
  </conditionalFormatting>
  <conditionalFormatting sqref="S15:S16">
    <cfRule type="cellIs" priority="3" dxfId="98" operator="lessThan" stopIfTrue="1">
      <formula>60</formula>
    </cfRule>
  </conditionalFormatting>
  <conditionalFormatting sqref="P15:P16">
    <cfRule type="cellIs" priority="4" dxfId="96" operator="greaterThan" stopIfTrue="1">
      <formula>$P$14</formula>
    </cfRule>
  </conditionalFormatting>
  <printOptions/>
  <pageMargins left="0.2" right="0.2" top="0.23" bottom="0.19" header="0.19" footer="0.19"/>
  <pageSetup horizontalDpi="600" verticalDpi="600" orientation="landscape" paperSize="9" scale="83" r:id="rId1"/>
  <colBreaks count="1" manualBreakCount="1">
    <brk id="28" max="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Компьютер 1</cp:lastModifiedBy>
  <cp:lastPrinted>2020-01-03T11:22:05Z</cp:lastPrinted>
  <dcterms:created xsi:type="dcterms:W3CDTF">1996-10-08T23:32:33Z</dcterms:created>
  <dcterms:modified xsi:type="dcterms:W3CDTF">2020-01-03T11:22:53Z</dcterms:modified>
  <cp:category/>
  <cp:version/>
  <cp:contentType/>
  <cp:contentStatus/>
</cp:coreProperties>
</file>